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4.09.2025. Обществознание\"/>
    </mc:Choice>
  </mc:AlternateContent>
  <bookViews>
    <workbookView xWindow="0" yWindow="0" windowWidth="20490" windowHeight="7155" tabRatio="743" activeTab="4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N18" i="15" l="1"/>
  <c r="N17" i="15"/>
  <c r="N16" i="15"/>
  <c r="N13" i="15" l="1"/>
  <c r="H9" i="18" l="1"/>
  <c r="P60" i="18"/>
  <c r="P60" i="17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N19" i="16"/>
  <c r="N18" i="16"/>
  <c r="N17" i="16"/>
  <c r="N16" i="16"/>
  <c r="N15" i="16"/>
  <c r="N14" i="16"/>
  <c r="N13" i="16"/>
  <c r="N12" i="16"/>
  <c r="N11" i="16"/>
  <c r="K9" i="16"/>
  <c r="R2" i="16"/>
  <c r="N20" i="15"/>
  <c r="N12" i="15"/>
  <c r="N11" i="15"/>
  <c r="N24" i="15"/>
  <c r="N15" i="15"/>
  <c r="N14" i="15"/>
  <c r="N26" i="15"/>
  <c r="N25" i="15"/>
  <c r="N23" i="15"/>
  <c r="N22" i="15"/>
  <c r="N21" i="15"/>
  <c r="N19" i="15"/>
  <c r="K9" i="15"/>
  <c r="P19" i="15" s="1"/>
  <c r="R2" i="15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K9" i="14"/>
  <c r="P39" i="14" s="1"/>
  <c r="R2" i="14"/>
  <c r="N16" i="13"/>
  <c r="N15" i="13"/>
  <c r="N14" i="13"/>
  <c r="N13" i="13"/>
  <c r="N12" i="13"/>
  <c r="N11" i="13"/>
  <c r="K9" i="13"/>
  <c r="R2" i="13"/>
  <c r="N12" i="12"/>
  <c r="N11" i="12"/>
  <c r="K9" i="12"/>
  <c r="R2" i="12"/>
  <c r="N20" i="5"/>
  <c r="N21" i="5"/>
  <c r="N22" i="5"/>
  <c r="N23" i="5"/>
  <c r="N12" i="5"/>
  <c r="N13" i="5"/>
  <c r="N14" i="5"/>
  <c r="N15" i="5"/>
  <c r="N16" i="5"/>
  <c r="N17" i="5"/>
  <c r="N18" i="5"/>
  <c r="N19" i="5"/>
  <c r="N11" i="5"/>
  <c r="O38" i="14" l="1"/>
  <c r="O39" i="14"/>
  <c r="O17" i="15"/>
  <c r="O18" i="15"/>
  <c r="P20" i="15"/>
  <c r="O16" i="15"/>
  <c r="O12" i="15"/>
  <c r="O20" i="15"/>
  <c r="O11" i="15"/>
  <c r="P24" i="15"/>
  <c r="O24" i="15"/>
  <c r="O37" i="14"/>
  <c r="P38" i="14"/>
  <c r="O36" i="14"/>
  <c r="O35" i="14"/>
  <c r="P37" i="14"/>
  <c r="O34" i="14"/>
  <c r="P35" i="14"/>
  <c r="P36" i="14"/>
  <c r="P33" i="14"/>
  <c r="P34" i="14"/>
  <c r="O33" i="14"/>
  <c r="O31" i="14"/>
  <c r="P31" i="14"/>
  <c r="P32" i="14"/>
  <c r="O30" i="14"/>
  <c r="O32" i="14"/>
  <c r="P29" i="14"/>
  <c r="P30" i="14"/>
  <c r="O29" i="14"/>
  <c r="P27" i="14"/>
  <c r="P28" i="14"/>
  <c r="O26" i="14"/>
  <c r="O28" i="14"/>
  <c r="O24" i="14"/>
  <c r="O27" i="14"/>
  <c r="P25" i="14"/>
  <c r="P26" i="14"/>
  <c r="O25" i="14"/>
  <c r="O23" i="14"/>
  <c r="O22" i="14"/>
  <c r="P20" i="14"/>
  <c r="P21" i="14"/>
  <c r="P18" i="16"/>
  <c r="P19" i="16"/>
  <c r="P18" i="14"/>
  <c r="P19" i="14"/>
  <c r="P17" i="17"/>
  <c r="P18" i="17"/>
  <c r="P16" i="13"/>
  <c r="P16" i="16"/>
  <c r="P17" i="16"/>
  <c r="P25" i="15"/>
  <c r="P26" i="15"/>
  <c r="P16" i="14"/>
  <c r="P17" i="14"/>
  <c r="R8" i="18"/>
  <c r="P9" i="18" s="1"/>
  <c r="R9" i="18" s="1"/>
  <c r="P15" i="16"/>
  <c r="P22" i="15"/>
  <c r="P23" i="15"/>
  <c r="P14" i="14"/>
  <c r="P15" i="14"/>
  <c r="P14" i="13"/>
  <c r="P15" i="13"/>
  <c r="P21" i="15"/>
  <c r="P13" i="14"/>
  <c r="P12" i="13"/>
  <c r="P13" i="13"/>
  <c r="P12" i="17"/>
  <c r="P16" i="17"/>
  <c r="P13" i="17"/>
  <c r="P15" i="17"/>
  <c r="P14" i="17"/>
  <c r="O13" i="15"/>
  <c r="O20" i="17"/>
  <c r="L9" i="17"/>
  <c r="P11" i="17" s="1"/>
  <c r="O21" i="17"/>
  <c r="O21" i="14"/>
  <c r="L9" i="12"/>
  <c r="P11" i="12" s="1"/>
  <c r="O11" i="12"/>
  <c r="O14" i="13"/>
  <c r="L9" i="14"/>
  <c r="P11" i="14" s="1"/>
  <c r="O13" i="14"/>
  <c r="O17" i="14"/>
  <c r="O18" i="16"/>
  <c r="O14" i="16"/>
  <c r="O19" i="17"/>
  <c r="O11" i="17"/>
  <c r="O13" i="17"/>
  <c r="O15" i="17"/>
  <c r="O17" i="17"/>
  <c r="O14" i="17"/>
  <c r="O18" i="17"/>
  <c r="O12" i="17"/>
  <c r="O16" i="17"/>
  <c r="O13" i="16"/>
  <c r="O17" i="16"/>
  <c r="O12" i="16"/>
  <c r="O16" i="16"/>
  <c r="L9" i="16"/>
  <c r="P11" i="16" s="1"/>
  <c r="O11" i="16"/>
  <c r="O15" i="16"/>
  <c r="O19" i="16"/>
  <c r="O19" i="15"/>
  <c r="O25" i="15"/>
  <c r="O15" i="15"/>
  <c r="O22" i="15"/>
  <c r="O21" i="15"/>
  <c r="O26" i="15"/>
  <c r="L9" i="15"/>
  <c r="O23" i="15"/>
  <c r="O14" i="15"/>
  <c r="L9" i="13"/>
  <c r="P11" i="13" s="1"/>
  <c r="O11" i="13"/>
  <c r="O15" i="13"/>
  <c r="O14" i="14"/>
  <c r="O18" i="14"/>
  <c r="O13" i="13"/>
  <c r="O12" i="14"/>
  <c r="O16" i="14"/>
  <c r="O20" i="14"/>
  <c r="O12" i="13"/>
  <c r="O16" i="13"/>
  <c r="O11" i="14"/>
  <c r="O15" i="14"/>
  <c r="O19" i="14"/>
  <c r="O12" i="12"/>
  <c r="R2" i="5"/>
  <c r="C4" i="11" s="1"/>
  <c r="K9" i="5"/>
  <c r="P12" i="14" l="1"/>
  <c r="P22" i="5"/>
  <c r="P23" i="5"/>
  <c r="P20" i="5"/>
  <c r="P21" i="5"/>
  <c r="P12" i="12"/>
  <c r="P18" i="5"/>
  <c r="P19" i="5"/>
  <c r="P17" i="5"/>
  <c r="O19" i="5"/>
  <c r="R6" i="14"/>
  <c r="O23" i="5"/>
  <c r="O22" i="5"/>
  <c r="O21" i="5"/>
  <c r="R5" i="13"/>
  <c r="R6" i="17"/>
  <c r="R4" i="15"/>
  <c r="R4" i="12"/>
  <c r="R5" i="12"/>
  <c r="R6" i="12"/>
  <c r="O20" i="5"/>
  <c r="O18" i="5"/>
  <c r="O17" i="5"/>
  <c r="O15" i="5"/>
  <c r="O16" i="5"/>
  <c r="O14" i="5"/>
  <c r="O12" i="5"/>
  <c r="O13" i="5"/>
  <c r="O11" i="5"/>
  <c r="L9" i="5"/>
  <c r="R6" i="16" l="1"/>
  <c r="R6" i="15"/>
  <c r="R6" i="13"/>
  <c r="R4" i="14"/>
  <c r="R4" i="17"/>
  <c r="R5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C6" i="1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<sst xmlns="http://schemas.openxmlformats.org/spreadsheetml/2006/main" count="1385" uniqueCount="340">
  <si>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</si>
  <si>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</si>
  <si>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</si>
  <si>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</si>
  <si>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</si>
  <si>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</si>
  <si>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</si>
  <si>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</si>
  <si>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</si>
  <si>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</si>
  <si>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</si>
  <si>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</si>
  <si>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</si>
  <si>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</si>
  <si>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</si>
  <si>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</si>
  <si>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</si>
  <si>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</si>
  <si>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</si>
  <si>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</si>
  <si>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</si>
  <si>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</si>
  <si>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</si>
  <si>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</si>
  <si>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</si>
  <si>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</si>
  <si>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</si>
  <si>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</si>
  <si>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</si>
  <si>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</si>
  <si>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</si>
  <si>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</si>
  <si>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</si>
  <si>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</si>
  <si>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</si>
  <si>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</si>
  <si>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</si>
  <si>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</si>
  <si>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</si>
  <si>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</si>
  <si>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</si>
  <si>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</si>
  <si>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</si>
  <si>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</si>
  <si>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</si>
  <si>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Обществознание</t>
  </si>
  <si>
    <t>Гайич</t>
  </si>
  <si>
    <t>Милош</t>
  </si>
  <si>
    <t>Миленкоевич</t>
  </si>
  <si>
    <t>не имеются</t>
  </si>
  <si>
    <t>нет</t>
  </si>
  <si>
    <t>МБОУ ТГ № 11</t>
  </si>
  <si>
    <t>ОБЩ6-2</t>
  </si>
  <si>
    <t>Садыкова Регина Ильнуровна</t>
  </si>
  <si>
    <t>Торгашов</t>
  </si>
  <si>
    <t>Кирилл</t>
  </si>
  <si>
    <t>Павлович</t>
  </si>
  <si>
    <t>ОБЩ6-1</t>
  </si>
  <si>
    <t>Тарасов</t>
  </si>
  <si>
    <t>Демид</t>
  </si>
  <si>
    <t>Сергеевич</t>
  </si>
  <si>
    <t>ОБЩ5-12</t>
  </si>
  <si>
    <t>Одинаева</t>
  </si>
  <si>
    <t>Динафруз</t>
  </si>
  <si>
    <t>Исмонхуджаевна</t>
  </si>
  <si>
    <t>ОБЩ5-5</t>
  </si>
  <si>
    <t>Гилаев</t>
  </si>
  <si>
    <t>Даниил</t>
  </si>
  <si>
    <t>Айратович</t>
  </si>
  <si>
    <t>ОБЩ5-3</t>
  </si>
  <si>
    <t>ОБЩ5-4</t>
  </si>
  <si>
    <t>ОБЩ5-6</t>
  </si>
  <si>
    <t>ОБЩ5-7</t>
  </si>
  <si>
    <t>ОБЩ5-8</t>
  </si>
  <si>
    <t>ОБЩ5-9</t>
  </si>
  <si>
    <t>ОБЩ5-10</t>
  </si>
  <si>
    <t>ОБЩ5-11</t>
  </si>
  <si>
    <t>ОБЩ5-13</t>
  </si>
  <si>
    <t>Антонов</t>
  </si>
  <si>
    <t>Станислав</t>
  </si>
  <si>
    <t>Яковлевич</t>
  </si>
  <si>
    <t>Ефремова</t>
  </si>
  <si>
    <t>Мария</t>
  </si>
  <si>
    <t>Андревна</t>
  </si>
  <si>
    <t>ОБЩ5-2</t>
  </si>
  <si>
    <t>ОБЩ7-2</t>
  </si>
  <si>
    <t>ОБЩ8-2</t>
  </si>
  <si>
    <t>ОБЩ10-2</t>
  </si>
  <si>
    <t>Кречетова</t>
  </si>
  <si>
    <t>Юлия</t>
  </si>
  <si>
    <t>Сергеевна</t>
  </si>
  <si>
    <t>Гареев</t>
  </si>
  <si>
    <t>Самат</t>
  </si>
  <si>
    <t>Зульфирович</t>
  </si>
  <si>
    <t>Карпенко</t>
  </si>
  <si>
    <t>Аврам</t>
  </si>
  <si>
    <t>Рустамович</t>
  </si>
  <si>
    <t>ОБЩ5-1</t>
  </si>
  <si>
    <t>Политов</t>
  </si>
  <si>
    <t>Александр</t>
  </si>
  <si>
    <t>Акимов</t>
  </si>
  <si>
    <t>Всеволод</t>
  </si>
  <si>
    <t>Вячеславович</t>
  </si>
  <si>
    <t>Евгеньевна</t>
  </si>
  <si>
    <t>Ангелина</t>
  </si>
  <si>
    <t>Прохорова</t>
  </si>
  <si>
    <t>Шаяхметова</t>
  </si>
  <si>
    <t>Алия</t>
  </si>
  <si>
    <t>Наилевна</t>
  </si>
  <si>
    <t>ОБЩ</t>
  </si>
  <si>
    <t>Сафиуллина</t>
  </si>
  <si>
    <t>Сабина</t>
  </si>
  <si>
    <t>Сухробовна</t>
  </si>
  <si>
    <t>ОБЩ7-6</t>
  </si>
  <si>
    <t>Исхаков</t>
  </si>
  <si>
    <t>Тимур</t>
  </si>
  <si>
    <t>Артурович</t>
  </si>
  <si>
    <t>ОБЩ7-4</t>
  </si>
  <si>
    <t>ОБЩ7-1</t>
  </si>
  <si>
    <t>Леонтьева</t>
  </si>
  <si>
    <t>Маланичев</t>
  </si>
  <si>
    <t>Никита</t>
  </si>
  <si>
    <t>ОБЩ7-5</t>
  </si>
  <si>
    <t>ОБЩ7-3</t>
  </si>
  <si>
    <t>Ильдаровна</t>
  </si>
  <si>
    <t>Самира</t>
  </si>
  <si>
    <t>Фазлыева</t>
  </si>
  <si>
    <t>Шакирова</t>
  </si>
  <si>
    <t>Милана</t>
  </si>
  <si>
    <t>Айназовна</t>
  </si>
  <si>
    <t>Ранжированный список участников школьного этапа всероссийской олимпиады школьников 
по обществознанию в 7 классах в 2025-2026 учебном году</t>
  </si>
  <si>
    <t>Ранжированный список участников школьного этапа всероссийской олимпиады школьников 
по обществознанию в 6 классах в 2025-2026 учебном году</t>
  </si>
  <si>
    <t>Ранжированный список участников школьного этапа всероссийской олимпиады школьников 
по обществознанию в 5 классах в 2025-2026 учебном году</t>
  </si>
  <si>
    <t>Сайфулин</t>
  </si>
  <si>
    <t>Абдурахман</t>
  </si>
  <si>
    <t>Эрикович</t>
  </si>
  <si>
    <t>ОБЩ8-1</t>
  </si>
  <si>
    <t>Ранжированный список участников школьного этапа всероссийской олимпиады школьников 
по обществознанию в 8 классах в 2025-2026 учебном году</t>
  </si>
  <si>
    <t>Нагибин</t>
  </si>
  <si>
    <t>Егор</t>
  </si>
  <si>
    <t>Владимирович</t>
  </si>
  <si>
    <t>ОБЩ8-22</t>
  </si>
  <si>
    <t>Закирова</t>
  </si>
  <si>
    <t>Алина</t>
  </si>
  <si>
    <t>Альбертовна</t>
  </si>
  <si>
    <t>ОБЩ8-11</t>
  </si>
  <si>
    <t>ОБЩ8-9</t>
  </si>
  <si>
    <t>Галиева</t>
  </si>
  <si>
    <t>Ильвина</t>
  </si>
  <si>
    <t>ОБЩ8-27</t>
  </si>
  <si>
    <t>Шакирзянова</t>
  </si>
  <si>
    <t>Амалия</t>
  </si>
  <si>
    <t>Айдагулова</t>
  </si>
  <si>
    <t>Гузель</t>
  </si>
  <si>
    <t>Эльдаровна</t>
  </si>
  <si>
    <t>ОБЩ8-14</t>
  </si>
  <si>
    <t>Тухбатуллин</t>
  </si>
  <si>
    <t>Ролан</t>
  </si>
  <si>
    <t>ОБЩ8-25</t>
  </si>
  <si>
    <t>ОБЩ8-24</t>
  </si>
  <si>
    <t>Динаровна</t>
  </si>
  <si>
    <t>Ралина</t>
  </si>
  <si>
    <t>Кунафина</t>
  </si>
  <si>
    <t>Гарифуллина</t>
  </si>
  <si>
    <t>Салаватовна</t>
  </si>
  <si>
    <t>ОБЩ8-26</t>
  </si>
  <si>
    <t>Мананнов</t>
  </si>
  <si>
    <t>Ильнур</t>
  </si>
  <si>
    <t>Ильгамович</t>
  </si>
  <si>
    <t>ОБЩ8-15</t>
  </si>
  <si>
    <t>Албертович</t>
  </si>
  <si>
    <t>Рустам</t>
  </si>
  <si>
    <t>Набиуллин</t>
  </si>
  <si>
    <t>Фасхиева</t>
  </si>
  <si>
    <t>Диана</t>
  </si>
  <si>
    <t>ОБЩ8-13</t>
  </si>
  <si>
    <t>ОБЩ8-8</t>
  </si>
  <si>
    <t>Николаевич</t>
  </si>
  <si>
    <t>Роман</t>
  </si>
  <si>
    <t>Ключников</t>
  </si>
  <si>
    <t>Чернов</t>
  </si>
  <si>
    <t>Алексей</t>
  </si>
  <si>
    <t>ОБЩ8-6</t>
  </si>
  <si>
    <t>ОБЩ8-5</t>
  </si>
  <si>
    <t>Худайберганов</t>
  </si>
  <si>
    <t>Расулбек</t>
  </si>
  <si>
    <t>Максудов</t>
  </si>
  <si>
    <t>Сулейманов</t>
  </si>
  <si>
    <t>Александрович</t>
  </si>
  <si>
    <t>ОБЩ8-19</t>
  </si>
  <si>
    <t>ОБЩ8-21</t>
  </si>
  <si>
    <t>Рустумов</t>
  </si>
  <si>
    <t>Расим</t>
  </si>
  <si>
    <t>Разетдинов</t>
  </si>
  <si>
    <t>Ильясов</t>
  </si>
  <si>
    <t>Артём</t>
  </si>
  <si>
    <t>Маратович</t>
  </si>
  <si>
    <t>ОБЩ8-18</t>
  </si>
  <si>
    <t>ОБЩ8-23</t>
  </si>
  <si>
    <t>ОБЩ8-17</t>
  </si>
  <si>
    <t>Ильяс</t>
  </si>
  <si>
    <t>Даутов</t>
  </si>
  <si>
    <t>Ильмировна</t>
  </si>
  <si>
    <t>ОБЩ8-4</t>
  </si>
  <si>
    <t>Ильдарович</t>
  </si>
  <si>
    <t>Реналь</t>
  </si>
  <si>
    <t>Валиуллин</t>
  </si>
  <si>
    <t>Ефремов</t>
  </si>
  <si>
    <t>Андреевич</t>
  </si>
  <si>
    <t>ОБЩ8-3</t>
  </si>
  <si>
    <t>ОБЩ8-20</t>
  </si>
  <si>
    <t>Наилевич</t>
  </si>
  <si>
    <t>Айдар</t>
  </si>
  <si>
    <t>Кашапов</t>
  </si>
  <si>
    <t>Садыков</t>
  </si>
  <si>
    <t>Амир</t>
  </si>
  <si>
    <t>ОБЩ8-16</t>
  </si>
  <si>
    <t>ОБЩ8-28</t>
  </si>
  <si>
    <t>Рамиль</t>
  </si>
  <si>
    <t>Артур</t>
  </si>
  <si>
    <t>Альбертович</t>
  </si>
  <si>
    <t>ОБЩ8-7</t>
  </si>
  <si>
    <t>Бадртдинов</t>
  </si>
  <si>
    <t>Алан</t>
  </si>
  <si>
    <t>Русланович</t>
  </si>
  <si>
    <t>Ринатович</t>
  </si>
  <si>
    <t>ОБЩ8-10</t>
  </si>
  <si>
    <t>ОБЩ8-12</t>
  </si>
  <si>
    <t>Ильшатович</t>
  </si>
  <si>
    <t>Эмиль</t>
  </si>
  <si>
    <t>Шайхутдинов</t>
  </si>
  <si>
    <t>Ранжированный список участников школьного этапа всероссийской олимпиады школьников 
по обществознанию в 9 классах в 2025-2026 учебном году</t>
  </si>
  <si>
    <t>ОБЩЕСТВО</t>
  </si>
  <si>
    <t>Камалова</t>
  </si>
  <si>
    <t>Зарина</t>
  </si>
  <si>
    <t>Рафисовна</t>
  </si>
  <si>
    <t>ОБЩ-9-11</t>
  </si>
  <si>
    <t>Зачепа</t>
  </si>
  <si>
    <t>Ксения</t>
  </si>
  <si>
    <t>Константиновна</t>
  </si>
  <si>
    <t>Болунова</t>
  </si>
  <si>
    <t>Анна</t>
  </si>
  <si>
    <t>ОБЩ-9-10</t>
  </si>
  <si>
    <t>ОБЩ-9-12</t>
  </si>
  <si>
    <t>ОБЩ-9-7</t>
  </si>
  <si>
    <t>Николаевна</t>
  </si>
  <si>
    <t>Ковалинская</t>
  </si>
  <si>
    <t>Данис</t>
  </si>
  <si>
    <t>Денисович</t>
  </si>
  <si>
    <t>ОБЩ-9-13</t>
  </si>
  <si>
    <t>ОБЩ-9-15</t>
  </si>
  <si>
    <t>Иванович</t>
  </si>
  <si>
    <t>Максим</t>
  </si>
  <si>
    <t>Тюкалов</t>
  </si>
  <si>
    <t>Губайдуллина</t>
  </si>
  <si>
    <t>Аделия</t>
  </si>
  <si>
    <t>Вилевна</t>
  </si>
  <si>
    <t>ОБЩ-9-14</t>
  </si>
  <si>
    <t>Ранжированный список участников школьного этапа всероссийской олимпиады школьников 
по обществознанию в 10 классах в 2025-2026 учебном году</t>
  </si>
  <si>
    <t>Исрафилова</t>
  </si>
  <si>
    <t>Илида</t>
  </si>
  <si>
    <t>Ильнуровна</t>
  </si>
  <si>
    <t>ОБЩ10-3</t>
  </si>
  <si>
    <t>Халиуллин</t>
  </si>
  <si>
    <t>Ильдусович</t>
  </si>
  <si>
    <t>ОБЩ10-1</t>
  </si>
  <si>
    <t>Сибгатова</t>
  </si>
  <si>
    <t>Карина</t>
  </si>
  <si>
    <t>ОБЩ10-6</t>
  </si>
  <si>
    <t>Алымова</t>
  </si>
  <si>
    <t>Дарья</t>
  </si>
  <si>
    <t>Андреевна</t>
  </si>
  <si>
    <t>ОБЩ10-4</t>
  </si>
  <si>
    <t>Рахимова</t>
  </si>
  <si>
    <t>Радиковна</t>
  </si>
  <si>
    <t>Тухбатшин</t>
  </si>
  <si>
    <t>ОБЩ10-5</t>
  </si>
  <si>
    <t>ОБЩ10-7</t>
  </si>
  <si>
    <t>ОБЩ10-8</t>
  </si>
  <si>
    <t>ОБЩ10-9</t>
  </si>
  <si>
    <t>Владиславовна</t>
  </si>
  <si>
    <t>Ульяна</t>
  </si>
  <si>
    <t>Лаврентьева</t>
  </si>
  <si>
    <t>Сабитова</t>
  </si>
  <si>
    <t>Ирековна</t>
  </si>
  <si>
    <t>Игоревна</t>
  </si>
  <si>
    <t>Анастасия</t>
  </si>
  <si>
    <t>Зузеева</t>
  </si>
  <si>
    <t>Шарафутдинов</t>
  </si>
  <si>
    <t>Данислам</t>
  </si>
  <si>
    <t>ОБЩ-9-1</t>
  </si>
  <si>
    <t>Нафиков Рустем Камилович</t>
  </si>
  <si>
    <t>Радмир</t>
  </si>
  <si>
    <t>Айдарович</t>
  </si>
  <si>
    <t xml:space="preserve">Насибуллин </t>
  </si>
  <si>
    <t xml:space="preserve">Зиянгиров </t>
  </si>
  <si>
    <t>Эмир</t>
  </si>
  <si>
    <t>Марсович</t>
  </si>
  <si>
    <t>Елисей</t>
  </si>
  <si>
    <t>Фатихова</t>
  </si>
  <si>
    <t>Эльвина</t>
  </si>
  <si>
    <t>Руслановна</t>
  </si>
  <si>
    <t>Каррамов</t>
  </si>
  <si>
    <t>Вадимович</t>
  </si>
  <si>
    <t>Хозиков</t>
  </si>
  <si>
    <t>Хасанов</t>
  </si>
  <si>
    <t>Вадим</t>
  </si>
  <si>
    <t>Газизова</t>
  </si>
  <si>
    <t>Эльза</t>
  </si>
  <si>
    <t>Алмазовна</t>
  </si>
  <si>
    <t>5А</t>
  </si>
  <si>
    <t>5Б</t>
  </si>
  <si>
    <t>Давлетов</t>
  </si>
  <si>
    <t>Алмазович</t>
  </si>
  <si>
    <t>6А</t>
  </si>
  <si>
    <t>7Б</t>
  </si>
  <si>
    <t>8А</t>
  </si>
  <si>
    <t>8Б</t>
  </si>
  <si>
    <t>Гараева</t>
  </si>
  <si>
    <t>Бадрутдинов</t>
  </si>
  <si>
    <t>9А</t>
  </si>
  <si>
    <t>9Б</t>
  </si>
  <si>
    <t>ОБЩ-9-2</t>
  </si>
  <si>
    <t>ОБЩ-9-3</t>
  </si>
  <si>
    <t>ОБЩ-9-4</t>
  </si>
  <si>
    <t>ОБЩ-9-5</t>
  </si>
  <si>
    <t>ОБЩ-9-6</t>
  </si>
  <si>
    <t>ОБЩ-9-8</t>
  </si>
  <si>
    <t>ОБЩ-9-9</t>
  </si>
  <si>
    <t xml:space="preserve">Члены жюри: </t>
  </si>
  <si>
    <t>Садыкова Р.Р.</t>
  </si>
  <si>
    <t xml:space="preserve">  </t>
  </si>
  <si>
    <t>Хасанова Л.Ф.</t>
  </si>
  <si>
    <t xml:space="preserve"> Валеева А.А. </t>
  </si>
  <si>
    <t>Нафиков Р.К.</t>
  </si>
  <si>
    <t>Шафигуллина Э.Р.</t>
  </si>
  <si>
    <t>Председатель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</si>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</sst>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I11" sqref="I11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75</v>
      </c>
    </row>
    <row r="5" spans="2:4" s="4" customFormat="1" ht="24" customHeight="1" x14ac:dyDescent="0.2">
      <c r="B5" s="3" t="s">
        <v>28</v>
      </c>
      <c r="C5" s="1">
        <f>SUM('4 класс:11 класс'!R4)</f>
        <v>7</v>
      </c>
    </row>
    <row r="6" spans="2:4" s="4" customFormat="1" ht="24" customHeight="1" x14ac:dyDescent="0.2">
      <c r="B6" s="3" t="s">
        <v>29</v>
      </c>
      <c r="C6" s="1">
        <f>SUM('4 класс:11 класс'!R5)</f>
        <v>23</v>
      </c>
    </row>
    <row r="7" spans="2:4" s="4" customFormat="1" ht="24" customHeight="1" x14ac:dyDescent="0.2">
      <c r="B7" s="3" t="s">
        <v>30</v>
      </c>
      <c r="C7" s="1">
        <f>SUM('4 класс:11 класс'!R6)</f>
        <v>45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0.4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-4.9999999999999989E-2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42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1" t="s">
        <v>24</v>
      </c>
      <c r="D9" s="61"/>
      <c r="E9" s="14"/>
      <c r="G9" s="18" t="s">
        <v>44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opLeftCell="D2" zoomScaleNormal="100" workbookViewId="0">
      <selection activeCell="T10" sqref="T1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132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COUNTA(M11:M23)</f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COUNTIF(P11:P23,"победитель")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COUNTIF(P11:P23,"участник")</f>
        <v>7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M8" s="52"/>
      <c r="Q8" s="22" t="s">
        <v>31</v>
      </c>
      <c r="R8" s="21">
        <f>(R4+R5)/R2</f>
        <v>0.46153846153846156</v>
      </c>
    </row>
    <row r="9" spans="1:21" x14ac:dyDescent="0.25">
      <c r="C9" s="61" t="s">
        <v>24</v>
      </c>
      <c r="D9" s="61"/>
      <c r="E9" s="14">
        <v>32</v>
      </c>
      <c r="G9" s="18" t="s">
        <v>44</v>
      </c>
      <c r="H9" s="56">
        <f>E9/2</f>
        <v>16</v>
      </c>
      <c r="J9" s="23" t="s">
        <v>13</v>
      </c>
      <c r="K9" s="24">
        <f>MAX(M11:M23)</f>
        <v>13</v>
      </c>
      <c r="L9" s="25" t="str">
        <f>IF(K9*100/E9&gt;=50,"победитель","участник")</f>
        <v>участник</v>
      </c>
      <c r="M9" s="52"/>
      <c r="P9" s="26">
        <f>R8-45%</f>
        <v>1.1538461538461553E-2</v>
      </c>
      <c r="Q9" s="18" t="s">
        <v>26</v>
      </c>
      <c r="R9" s="27">
        <f>IF((R2*P9)&gt;0,(R2*P9),0)</f>
        <v>0.15000000000000019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58</v>
      </c>
      <c r="D11" s="34" t="s">
        <v>59</v>
      </c>
      <c r="E11" s="34" t="s">
        <v>60</v>
      </c>
      <c r="F11" s="35">
        <v>41760</v>
      </c>
      <c r="G11" s="36" t="s">
        <v>49</v>
      </c>
      <c r="H11" s="36" t="s">
        <v>50</v>
      </c>
      <c r="I11" s="37" t="s">
        <v>50</v>
      </c>
      <c r="J11" s="37" t="s">
        <v>51</v>
      </c>
      <c r="K11" s="38" t="s">
        <v>310</v>
      </c>
      <c r="L11" s="39" t="s">
        <v>61</v>
      </c>
      <c r="M11" s="40">
        <v>13</v>
      </c>
      <c r="N11" s="31">
        <f t="shared" ref="N11:N23" si="0">IF(M11="","",M11/$E$9)</f>
        <v>0.40625</v>
      </c>
      <c r="O11" s="31">
        <f t="shared" ref="O11:O23" si="1">IF(M11="","",M11/$K$9)</f>
        <v>1</v>
      </c>
      <c r="P11" s="41" t="s">
        <v>337</v>
      </c>
      <c r="Q11" s="37" t="s">
        <v>53</v>
      </c>
      <c r="R11" s="43" t="s">
        <v>51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62</v>
      </c>
      <c r="D12" s="34" t="s">
        <v>63</v>
      </c>
      <c r="E12" s="34" t="s">
        <v>64</v>
      </c>
      <c r="F12" s="35">
        <v>41469</v>
      </c>
      <c r="G12" s="36" t="s">
        <v>49</v>
      </c>
      <c r="H12" s="36" t="s">
        <v>50</v>
      </c>
      <c r="I12" s="37" t="s">
        <v>50</v>
      </c>
      <c r="J12" s="37" t="s">
        <v>51</v>
      </c>
      <c r="K12" s="38" t="s">
        <v>310</v>
      </c>
      <c r="L12" s="39" t="s">
        <v>65</v>
      </c>
      <c r="M12" s="40">
        <v>13</v>
      </c>
      <c r="N12" s="31">
        <f t="shared" si="0"/>
        <v>0.40625</v>
      </c>
      <c r="O12" s="31">
        <f t="shared" si="1"/>
        <v>1</v>
      </c>
      <c r="P12" s="41" t="s">
        <v>337</v>
      </c>
      <c r="Q12" s="37" t="s">
        <v>53</v>
      </c>
      <c r="R12" s="43" t="s">
        <v>51</v>
      </c>
    </row>
    <row r="13" spans="1:21" x14ac:dyDescent="0.25">
      <c r="A13" s="28">
        <v>3</v>
      </c>
      <c r="B13" s="51" t="s">
        <v>12</v>
      </c>
      <c r="C13" s="34" t="s">
        <v>66</v>
      </c>
      <c r="D13" s="34" t="s">
        <v>67</v>
      </c>
      <c r="E13" s="34" t="s">
        <v>68</v>
      </c>
      <c r="F13" s="44">
        <v>41957</v>
      </c>
      <c r="G13" s="36" t="s">
        <v>49</v>
      </c>
      <c r="H13" s="36" t="s">
        <v>50</v>
      </c>
      <c r="I13" s="45" t="s">
        <v>50</v>
      </c>
      <c r="J13" s="45" t="s">
        <v>51</v>
      </c>
      <c r="K13" s="46" t="s">
        <v>310</v>
      </c>
      <c r="L13" s="39" t="s">
        <v>69</v>
      </c>
      <c r="M13" s="40">
        <v>12</v>
      </c>
      <c r="N13" s="31">
        <f t="shared" si="0"/>
        <v>0.375</v>
      </c>
      <c r="O13" s="31">
        <f t="shared" si="1"/>
        <v>0.92307692307692313</v>
      </c>
      <c r="P13" s="41" t="s">
        <v>338</v>
      </c>
      <c r="Q13" s="37" t="s">
        <v>53</v>
      </c>
      <c r="R13" s="43" t="s">
        <v>51</v>
      </c>
    </row>
    <row r="14" spans="1:21" x14ac:dyDescent="0.25">
      <c r="A14" s="28">
        <v>4</v>
      </c>
      <c r="B14" s="51" t="s">
        <v>12</v>
      </c>
      <c r="C14" s="34" t="s">
        <v>78</v>
      </c>
      <c r="D14" s="34" t="s">
        <v>79</v>
      </c>
      <c r="E14" s="34" t="s">
        <v>80</v>
      </c>
      <c r="F14" s="35">
        <v>41923</v>
      </c>
      <c r="G14" s="36" t="s">
        <v>49</v>
      </c>
      <c r="H14" s="36" t="s">
        <v>50</v>
      </c>
      <c r="I14" s="37" t="s">
        <v>50</v>
      </c>
      <c r="J14" s="37" t="s">
        <v>51</v>
      </c>
      <c r="K14" s="38" t="s">
        <v>310</v>
      </c>
      <c r="L14" s="39" t="s">
        <v>70</v>
      </c>
      <c r="M14" s="40">
        <v>11</v>
      </c>
      <c r="N14" s="31">
        <f t="shared" si="0"/>
        <v>0.34375</v>
      </c>
      <c r="O14" s="31">
        <f t="shared" si="1"/>
        <v>0.84615384615384615</v>
      </c>
      <c r="P14" s="41" t="s">
        <v>338</v>
      </c>
      <c r="Q14" s="37" t="s">
        <v>53</v>
      </c>
      <c r="R14" s="43" t="s">
        <v>51</v>
      </c>
    </row>
    <row r="15" spans="1:21" x14ac:dyDescent="0.25">
      <c r="A15" s="28">
        <v>5</v>
      </c>
      <c r="B15" s="51" t="s">
        <v>12</v>
      </c>
      <c r="C15" s="34" t="s">
        <v>81</v>
      </c>
      <c r="D15" s="34" t="s">
        <v>82</v>
      </c>
      <c r="E15" s="34" t="s">
        <v>83</v>
      </c>
      <c r="F15" s="35">
        <v>41890</v>
      </c>
      <c r="G15" s="36" t="s">
        <v>49</v>
      </c>
      <c r="H15" s="36" t="s">
        <v>50</v>
      </c>
      <c r="I15" s="37" t="s">
        <v>50</v>
      </c>
      <c r="J15" s="37" t="s">
        <v>51</v>
      </c>
      <c r="K15" s="38" t="s">
        <v>311</v>
      </c>
      <c r="L15" s="39" t="s">
        <v>84</v>
      </c>
      <c r="M15" s="40">
        <v>10</v>
      </c>
      <c r="N15" s="31">
        <f t="shared" si="0"/>
        <v>0.3125</v>
      </c>
      <c r="O15" s="31">
        <f t="shared" si="1"/>
        <v>0.76923076923076927</v>
      </c>
      <c r="P15" s="41" t="s">
        <v>338</v>
      </c>
      <c r="Q15" s="37" t="s">
        <v>53</v>
      </c>
      <c r="R15" s="43" t="s">
        <v>51</v>
      </c>
    </row>
    <row r="16" spans="1:21" x14ac:dyDescent="0.25">
      <c r="A16" s="28">
        <v>6</v>
      </c>
      <c r="B16" s="51" t="s">
        <v>12</v>
      </c>
      <c r="C16" s="34" t="s">
        <v>88</v>
      </c>
      <c r="D16" s="34" t="s">
        <v>89</v>
      </c>
      <c r="E16" s="34" t="s">
        <v>90</v>
      </c>
      <c r="F16" s="35">
        <v>41963</v>
      </c>
      <c r="G16" s="36" t="s">
        <v>49</v>
      </c>
      <c r="H16" s="36" t="s">
        <v>50</v>
      </c>
      <c r="I16" s="37" t="s">
        <v>50</v>
      </c>
      <c r="J16" s="37" t="s">
        <v>51</v>
      </c>
      <c r="K16" s="38" t="s">
        <v>311</v>
      </c>
      <c r="L16" s="39" t="s">
        <v>73</v>
      </c>
      <c r="M16" s="40">
        <v>10</v>
      </c>
      <c r="N16" s="31">
        <f t="shared" si="0"/>
        <v>0.3125</v>
      </c>
      <c r="O16" s="31">
        <f t="shared" si="1"/>
        <v>0.76923076923076927</v>
      </c>
      <c r="P16" s="41" t="s">
        <v>338</v>
      </c>
      <c r="Q16" s="37" t="s">
        <v>53</v>
      </c>
      <c r="R16" s="43" t="s">
        <v>51</v>
      </c>
    </row>
    <row r="17" spans="1:18" x14ac:dyDescent="0.25">
      <c r="A17" s="28">
        <v>7</v>
      </c>
      <c r="B17" s="51" t="s">
        <v>12</v>
      </c>
      <c r="C17" s="34" t="s">
        <v>91</v>
      </c>
      <c r="D17" s="34" t="s">
        <v>92</v>
      </c>
      <c r="E17" s="34" t="s">
        <v>93</v>
      </c>
      <c r="F17" s="35">
        <v>41890</v>
      </c>
      <c r="G17" s="36" t="s">
        <v>49</v>
      </c>
      <c r="H17" s="36" t="s">
        <v>50</v>
      </c>
      <c r="I17" s="37" t="s">
        <v>50</v>
      </c>
      <c r="J17" s="37" t="s">
        <v>51</v>
      </c>
      <c r="K17" s="38" t="s">
        <v>310</v>
      </c>
      <c r="L17" s="39" t="s">
        <v>74</v>
      </c>
      <c r="M17" s="40">
        <v>9</v>
      </c>
      <c r="N17" s="31">
        <f t="shared" si="0"/>
        <v>0.28125</v>
      </c>
      <c r="O17" s="31">
        <f t="shared" si="1"/>
        <v>0.69230769230769229</v>
      </c>
      <c r="P17" s="41" t="str">
        <f t="shared" ref="P17:P23" si="2">IF(M17="","",IF($K$9=M17,$L$9,IF(M17&gt;=$H$9,"призер","участник")))</f>
        <v>участник</v>
      </c>
      <c r="Q17" s="37" t="s">
        <v>53</v>
      </c>
      <c r="R17" s="43" t="s">
        <v>51</v>
      </c>
    </row>
    <row r="18" spans="1:18" x14ac:dyDescent="0.25">
      <c r="A18" s="28">
        <v>8</v>
      </c>
      <c r="B18" s="51" t="s">
        <v>12</v>
      </c>
      <c r="C18" s="34" t="s">
        <v>94</v>
      </c>
      <c r="D18" s="34" t="s">
        <v>95</v>
      </c>
      <c r="E18" s="34" t="s">
        <v>96</v>
      </c>
      <c r="F18" s="35">
        <v>42036</v>
      </c>
      <c r="G18" s="36" t="s">
        <v>49</v>
      </c>
      <c r="H18" s="36" t="s">
        <v>50</v>
      </c>
      <c r="I18" s="37" t="s">
        <v>50</v>
      </c>
      <c r="J18" s="37" t="s">
        <v>51</v>
      </c>
      <c r="K18" s="38" t="s">
        <v>310</v>
      </c>
      <c r="L18" s="39" t="s">
        <v>75</v>
      </c>
      <c r="M18" s="40">
        <v>9</v>
      </c>
      <c r="N18" s="31">
        <f t="shared" si="0"/>
        <v>0.28125</v>
      </c>
      <c r="O18" s="31">
        <f t="shared" si="1"/>
        <v>0.69230769230769229</v>
      </c>
      <c r="P18" s="41" t="str">
        <f t="shared" si="2"/>
        <v>участник</v>
      </c>
      <c r="Q18" s="37" t="s">
        <v>53</v>
      </c>
      <c r="R18" s="43" t="s">
        <v>51</v>
      </c>
    </row>
    <row r="19" spans="1:18" x14ac:dyDescent="0.25">
      <c r="A19" s="28">
        <v>9</v>
      </c>
      <c r="B19" s="51" t="s">
        <v>12</v>
      </c>
      <c r="C19" s="34" t="s">
        <v>312</v>
      </c>
      <c r="D19" s="34" t="s">
        <v>215</v>
      </c>
      <c r="E19" s="34" t="s">
        <v>313</v>
      </c>
      <c r="F19" s="35">
        <v>41845</v>
      </c>
      <c r="G19" s="36" t="s">
        <v>49</v>
      </c>
      <c r="H19" s="36" t="s">
        <v>50</v>
      </c>
      <c r="I19" s="37" t="s">
        <v>50</v>
      </c>
      <c r="J19" s="37" t="s">
        <v>51</v>
      </c>
      <c r="K19" s="38" t="s">
        <v>311</v>
      </c>
      <c r="L19" s="39" t="s">
        <v>97</v>
      </c>
      <c r="M19" s="40">
        <v>9</v>
      </c>
      <c r="N19" s="31">
        <f t="shared" si="0"/>
        <v>0.28125</v>
      </c>
      <c r="O19" s="31">
        <f t="shared" si="1"/>
        <v>0.69230769230769229</v>
      </c>
      <c r="P19" s="41" t="str">
        <f t="shared" si="2"/>
        <v>участник</v>
      </c>
      <c r="Q19" s="37" t="s">
        <v>53</v>
      </c>
      <c r="R19" s="43" t="s">
        <v>51</v>
      </c>
    </row>
    <row r="20" spans="1:18" x14ac:dyDescent="0.25">
      <c r="A20" s="28">
        <v>10</v>
      </c>
      <c r="B20" s="51" t="s">
        <v>12</v>
      </c>
      <c r="C20" s="34" t="s">
        <v>98</v>
      </c>
      <c r="D20" s="34" t="s">
        <v>99</v>
      </c>
      <c r="E20" s="34" t="s">
        <v>56</v>
      </c>
      <c r="F20" s="35">
        <v>41910</v>
      </c>
      <c r="G20" s="36" t="s">
        <v>49</v>
      </c>
      <c r="H20" s="36" t="s">
        <v>50</v>
      </c>
      <c r="I20" s="37" t="s">
        <v>50</v>
      </c>
      <c r="J20" s="37" t="s">
        <v>51</v>
      </c>
      <c r="K20" s="38" t="s">
        <v>310</v>
      </c>
      <c r="L20" s="39" t="s">
        <v>76</v>
      </c>
      <c r="M20" s="40">
        <v>9</v>
      </c>
      <c r="N20" s="31">
        <f t="shared" si="0"/>
        <v>0.28125</v>
      </c>
      <c r="O20" s="31">
        <f t="shared" si="1"/>
        <v>0.69230769230769229</v>
      </c>
      <c r="P20" s="41" t="str">
        <f t="shared" si="2"/>
        <v>участник</v>
      </c>
      <c r="Q20" s="37" t="s">
        <v>53</v>
      </c>
      <c r="R20" s="43" t="s">
        <v>51</v>
      </c>
    </row>
    <row r="21" spans="1:18" x14ac:dyDescent="0.25">
      <c r="A21" s="28">
        <v>11</v>
      </c>
      <c r="B21" s="51" t="s">
        <v>12</v>
      </c>
      <c r="C21" s="34" t="s">
        <v>100</v>
      </c>
      <c r="D21" s="34" t="s">
        <v>101</v>
      </c>
      <c r="E21" s="34" t="s">
        <v>102</v>
      </c>
      <c r="F21" s="35">
        <v>41674</v>
      </c>
      <c r="G21" s="36" t="s">
        <v>49</v>
      </c>
      <c r="H21" s="36" t="s">
        <v>50</v>
      </c>
      <c r="I21" s="37" t="s">
        <v>50</v>
      </c>
      <c r="J21" s="37" t="s">
        <v>51</v>
      </c>
      <c r="K21" s="38" t="s">
        <v>310</v>
      </c>
      <c r="L21" s="39" t="s">
        <v>71</v>
      </c>
      <c r="M21" s="40">
        <v>8</v>
      </c>
      <c r="N21" s="31">
        <f t="shared" si="0"/>
        <v>0.25</v>
      </c>
      <c r="O21" s="31">
        <f t="shared" si="1"/>
        <v>0.61538461538461542</v>
      </c>
      <c r="P21" s="41" t="str">
        <f t="shared" si="2"/>
        <v>участник</v>
      </c>
      <c r="Q21" s="37" t="s">
        <v>53</v>
      </c>
      <c r="R21" s="43" t="s">
        <v>51</v>
      </c>
    </row>
    <row r="22" spans="1:18" x14ac:dyDescent="0.25">
      <c r="A22" s="28">
        <v>12</v>
      </c>
      <c r="B22" s="51" t="s">
        <v>12</v>
      </c>
      <c r="C22" s="34" t="s">
        <v>105</v>
      </c>
      <c r="D22" s="34" t="s">
        <v>104</v>
      </c>
      <c r="E22" s="34" t="s">
        <v>103</v>
      </c>
      <c r="F22" s="35">
        <v>41624</v>
      </c>
      <c r="G22" s="36" t="s">
        <v>49</v>
      </c>
      <c r="H22" s="36" t="s">
        <v>50</v>
      </c>
      <c r="I22" s="37" t="s">
        <v>50</v>
      </c>
      <c r="J22" s="37" t="s">
        <v>51</v>
      </c>
      <c r="K22" s="38" t="s">
        <v>310</v>
      </c>
      <c r="L22" s="39" t="s">
        <v>77</v>
      </c>
      <c r="M22" s="40">
        <v>7</v>
      </c>
      <c r="N22" s="31">
        <f t="shared" si="0"/>
        <v>0.21875</v>
      </c>
      <c r="O22" s="31">
        <f t="shared" si="1"/>
        <v>0.53846153846153844</v>
      </c>
      <c r="P22" s="41" t="str">
        <f t="shared" si="2"/>
        <v>участник</v>
      </c>
      <c r="Q22" s="37" t="s">
        <v>53</v>
      </c>
      <c r="R22" s="43" t="s">
        <v>51</v>
      </c>
    </row>
    <row r="23" spans="1:18" x14ac:dyDescent="0.25">
      <c r="A23" s="28">
        <v>13</v>
      </c>
      <c r="B23" s="51" t="s">
        <v>12</v>
      </c>
      <c r="C23" s="34" t="s">
        <v>106</v>
      </c>
      <c r="D23" s="34" t="s">
        <v>107</v>
      </c>
      <c r="E23" s="34" t="s">
        <v>108</v>
      </c>
      <c r="F23" s="35">
        <v>41890</v>
      </c>
      <c r="G23" s="36" t="s">
        <v>49</v>
      </c>
      <c r="H23" s="36" t="s">
        <v>50</v>
      </c>
      <c r="I23" s="37" t="s">
        <v>50</v>
      </c>
      <c r="J23" s="37" t="s">
        <v>51</v>
      </c>
      <c r="K23" s="38" t="s">
        <v>310</v>
      </c>
      <c r="L23" s="39" t="s">
        <v>72</v>
      </c>
      <c r="M23" s="40">
        <v>6</v>
      </c>
      <c r="N23" s="31">
        <f t="shared" si="0"/>
        <v>0.1875</v>
      </c>
      <c r="O23" s="31">
        <f t="shared" si="1"/>
        <v>0.46153846153846156</v>
      </c>
      <c r="P23" s="41" t="str">
        <f t="shared" si="2"/>
        <v>участник</v>
      </c>
      <c r="Q23" s="37" t="s">
        <v>53</v>
      </c>
      <c r="R23" s="43" t="s">
        <v>51</v>
      </c>
    </row>
    <row r="25" spans="1:18" x14ac:dyDescent="0.25">
      <c r="B25" s="33" t="s">
        <v>23</v>
      </c>
      <c r="C25" s="58" t="s">
        <v>331</v>
      </c>
    </row>
    <row r="26" spans="1:18" x14ac:dyDescent="0.25">
      <c r="C26" s="10" t="s">
        <v>336</v>
      </c>
      <c r="E26" s="10" t="s">
        <v>333</v>
      </c>
    </row>
    <row r="27" spans="1:18" x14ac:dyDescent="0.25">
      <c r="C27" s="10" t="s">
        <v>329</v>
      </c>
      <c r="E27" s="10" t="s">
        <v>334</v>
      </c>
    </row>
    <row r="28" spans="1:18" x14ac:dyDescent="0.25">
      <c r="E28" s="10" t="s">
        <v>330</v>
      </c>
    </row>
    <row r="29" spans="1:18" x14ac:dyDescent="0.25">
      <c r="E29" s="10" t="s">
        <v>335</v>
      </c>
    </row>
    <row r="30" spans="1:18" x14ac:dyDescent="0.25">
      <c r="E30" s="10" t="s">
        <v>332</v>
      </c>
    </row>
  </sheetData>
  <protectedRanges>
    <protectedRange sqref="N11:N23" name="Диапазон1_3_1"/>
    <protectedRange sqref="O11:O23" name="Диапазон1_1_1_1"/>
    <protectedRange sqref="P11:P23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A7" zoomScaleNormal="100" workbookViewId="0">
      <selection activeCell="B14" sqref="B14:E1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131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COUNTA(M11:M12)</f>
        <v>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Q8" s="22" t="s">
        <v>31</v>
      </c>
      <c r="R8" s="21">
        <f>(R4+R5)/R2</f>
        <v>0</v>
      </c>
    </row>
    <row r="9" spans="1:21" x14ac:dyDescent="0.25">
      <c r="C9" s="61" t="s">
        <v>24</v>
      </c>
      <c r="D9" s="61"/>
      <c r="E9" s="14">
        <v>32</v>
      </c>
      <c r="G9" s="18" t="s">
        <v>44</v>
      </c>
      <c r="H9" s="56">
        <f>E9/2</f>
        <v>16</v>
      </c>
      <c r="J9" s="23" t="s">
        <v>13</v>
      </c>
      <c r="K9" s="24">
        <f>MAX(M11:M12)</f>
        <v>4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46</v>
      </c>
      <c r="D11" s="34" t="s">
        <v>47</v>
      </c>
      <c r="E11" s="34" t="s">
        <v>48</v>
      </c>
      <c r="F11" s="35">
        <v>41313</v>
      </c>
      <c r="G11" s="36" t="s">
        <v>49</v>
      </c>
      <c r="H11" s="36" t="s">
        <v>50</v>
      </c>
      <c r="I11" s="37" t="s">
        <v>50</v>
      </c>
      <c r="J11" s="37" t="s">
        <v>51</v>
      </c>
      <c r="K11" s="38" t="s">
        <v>314</v>
      </c>
      <c r="L11" s="39" t="s">
        <v>52</v>
      </c>
      <c r="M11" s="40">
        <v>4</v>
      </c>
      <c r="N11" s="31">
        <f t="shared" ref="N11:N12" si="0">IF(M11="","",M11/$E$9)</f>
        <v>0.125</v>
      </c>
      <c r="O11" s="31">
        <f t="shared" ref="O11:O12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53</v>
      </c>
      <c r="R11" s="43" t="s">
        <v>51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54</v>
      </c>
      <c r="D12" s="34" t="s">
        <v>55</v>
      </c>
      <c r="E12" s="34" t="s">
        <v>56</v>
      </c>
      <c r="F12" s="35">
        <v>41248</v>
      </c>
      <c r="G12" s="36" t="s">
        <v>49</v>
      </c>
      <c r="H12" s="36" t="s">
        <v>50</v>
      </c>
      <c r="I12" s="37" t="s">
        <v>50</v>
      </c>
      <c r="J12" s="37" t="s">
        <v>51</v>
      </c>
      <c r="K12" s="38" t="s">
        <v>314</v>
      </c>
      <c r="L12" s="39" t="s">
        <v>57</v>
      </c>
      <c r="M12" s="40">
        <v>4</v>
      </c>
      <c r="N12" s="31">
        <f t="shared" si="0"/>
        <v>0.125</v>
      </c>
      <c r="O12" s="31">
        <f t="shared" si="1"/>
        <v>1</v>
      </c>
      <c r="P12" s="41" t="str">
        <f t="shared" ref="P12" si="2">IF(M12="","",IF($K$9=M12,$L$9,IF(M12&gt;=$H$9,"призер","участник")))</f>
        <v>участник</v>
      </c>
      <c r="Q12" s="37" t="s">
        <v>53</v>
      </c>
      <c r="R12" s="43" t="s">
        <v>51</v>
      </c>
    </row>
    <row r="14" spans="1:21" x14ac:dyDescent="0.25">
      <c r="B14" s="33" t="s">
        <v>23</v>
      </c>
      <c r="C14" s="58" t="s">
        <v>331</v>
      </c>
    </row>
    <row r="15" spans="1:21" x14ac:dyDescent="0.25">
      <c r="C15" s="10" t="s">
        <v>336</v>
      </c>
      <c r="E15" s="10" t="s">
        <v>333</v>
      </c>
    </row>
    <row r="16" spans="1:21" x14ac:dyDescent="0.25">
      <c r="C16" s="10" t="s">
        <v>329</v>
      </c>
      <c r="E16" s="10" t="s">
        <v>334</v>
      </c>
    </row>
    <row r="17" spans="5:5" x14ac:dyDescent="0.25">
      <c r="E17" s="10" t="s">
        <v>330</v>
      </c>
    </row>
    <row r="18" spans="5:5" x14ac:dyDescent="0.25">
      <c r="E18" s="10" t="s">
        <v>335</v>
      </c>
    </row>
    <row r="19" spans="5:5" x14ac:dyDescent="0.25">
      <c r="E19" s="10" t="s">
        <v>332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topLeftCell="C4" zoomScaleNormal="100" workbookViewId="0">
      <selection activeCell="B18" sqref="B18:E2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130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COUNTA(M11:M16)</f>
        <v>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109</v>
      </c>
      <c r="E4" s="16" t="s">
        <v>21</v>
      </c>
      <c r="F4" s="17"/>
      <c r="Q4" s="18" t="s">
        <v>33</v>
      </c>
      <c r="R4" s="19">
        <f>COUNTIF(P11:P16,"победитель")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COUNTIF(P11:P16,"призер")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COUNTIF(P11:P16,"участник")</f>
        <v>3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Q8" s="22" t="s">
        <v>31</v>
      </c>
      <c r="R8" s="21">
        <f>(R4+R5)/R2</f>
        <v>0.5</v>
      </c>
    </row>
    <row r="9" spans="1:21" x14ac:dyDescent="0.25">
      <c r="C9" s="61" t="s">
        <v>24</v>
      </c>
      <c r="D9" s="61"/>
      <c r="E9" s="14">
        <v>32</v>
      </c>
      <c r="G9" s="18" t="s">
        <v>44</v>
      </c>
      <c r="H9" s="56">
        <f>E9/2</f>
        <v>16</v>
      </c>
      <c r="J9" s="23" t="s">
        <v>13</v>
      </c>
      <c r="K9" s="24">
        <f>MAX(M11:M16)</f>
        <v>23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0.29999999999999993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110</v>
      </c>
      <c r="D11" s="34" t="s">
        <v>111</v>
      </c>
      <c r="E11" s="34" t="s">
        <v>112</v>
      </c>
      <c r="F11" s="35">
        <v>40890</v>
      </c>
      <c r="G11" s="36" t="s">
        <v>49</v>
      </c>
      <c r="H11" s="36" t="s">
        <v>50</v>
      </c>
      <c r="I11" s="37" t="s">
        <v>50</v>
      </c>
      <c r="J11" s="37" t="s">
        <v>51</v>
      </c>
      <c r="K11" s="38" t="s">
        <v>315</v>
      </c>
      <c r="L11" s="39" t="s">
        <v>113</v>
      </c>
      <c r="M11" s="40">
        <v>23</v>
      </c>
      <c r="N11" s="31">
        <f t="shared" ref="N11:N16" si="0">IF(M11="","",M11/$E$9)</f>
        <v>0.71875</v>
      </c>
      <c r="O11" s="31">
        <f t="shared" ref="O11:O16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53</v>
      </c>
      <c r="R11" s="43" t="s">
        <v>51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114</v>
      </c>
      <c r="D12" s="34" t="s">
        <v>115</v>
      </c>
      <c r="E12" s="34" t="s">
        <v>116</v>
      </c>
      <c r="F12" s="35">
        <v>40941</v>
      </c>
      <c r="G12" s="36" t="s">
        <v>49</v>
      </c>
      <c r="H12" s="36" t="s">
        <v>50</v>
      </c>
      <c r="I12" s="37" t="s">
        <v>50</v>
      </c>
      <c r="J12" s="37" t="s">
        <v>51</v>
      </c>
      <c r="K12" s="38" t="s">
        <v>315</v>
      </c>
      <c r="L12" s="39" t="s">
        <v>117</v>
      </c>
      <c r="M12" s="40">
        <v>22</v>
      </c>
      <c r="N12" s="31">
        <f t="shared" si="0"/>
        <v>0.6875</v>
      </c>
      <c r="O12" s="31">
        <f t="shared" si="1"/>
        <v>0.95652173913043481</v>
      </c>
      <c r="P12" s="41" t="str">
        <f t="shared" ref="P12:P16" si="2">IF(M12="","",IF($K$9=M12,$L$9,IF(M12&gt;=$H$9,"призер","участник")))</f>
        <v>призер</v>
      </c>
      <c r="Q12" s="37" t="s">
        <v>53</v>
      </c>
      <c r="R12" s="43" t="s">
        <v>51</v>
      </c>
    </row>
    <row r="13" spans="1:21" x14ac:dyDescent="0.25">
      <c r="A13" s="28">
        <v>3</v>
      </c>
      <c r="B13" s="51" t="s">
        <v>12</v>
      </c>
      <c r="C13" s="34" t="s">
        <v>119</v>
      </c>
      <c r="D13" s="34" t="s">
        <v>89</v>
      </c>
      <c r="E13" s="34" t="s">
        <v>103</v>
      </c>
      <c r="F13" s="44">
        <v>41110</v>
      </c>
      <c r="G13" s="36" t="s">
        <v>49</v>
      </c>
      <c r="H13" s="36" t="s">
        <v>50</v>
      </c>
      <c r="I13" s="45" t="s">
        <v>50</v>
      </c>
      <c r="J13" s="45" t="s">
        <v>51</v>
      </c>
      <c r="K13" s="46" t="s">
        <v>315</v>
      </c>
      <c r="L13" s="39" t="s">
        <v>118</v>
      </c>
      <c r="M13" s="40">
        <v>17</v>
      </c>
      <c r="N13" s="31">
        <f t="shared" si="0"/>
        <v>0.53125</v>
      </c>
      <c r="O13" s="31">
        <f t="shared" si="1"/>
        <v>0.73913043478260865</v>
      </c>
      <c r="P13" s="41" t="str">
        <f t="shared" si="2"/>
        <v>призер</v>
      </c>
      <c r="Q13" s="37" t="s">
        <v>53</v>
      </c>
      <c r="R13" s="43" t="s">
        <v>51</v>
      </c>
    </row>
    <row r="14" spans="1:21" x14ac:dyDescent="0.25">
      <c r="A14" s="28">
        <v>4</v>
      </c>
      <c r="B14" s="51" t="s">
        <v>12</v>
      </c>
      <c r="C14" s="34" t="s">
        <v>120</v>
      </c>
      <c r="D14" s="34" t="s">
        <v>121</v>
      </c>
      <c r="E14" s="34" t="s">
        <v>60</v>
      </c>
      <c r="F14" s="35">
        <v>40968</v>
      </c>
      <c r="G14" s="36" t="s">
        <v>49</v>
      </c>
      <c r="H14" s="36" t="s">
        <v>50</v>
      </c>
      <c r="I14" s="37" t="s">
        <v>50</v>
      </c>
      <c r="J14" s="37" t="s">
        <v>51</v>
      </c>
      <c r="K14" s="38" t="s">
        <v>315</v>
      </c>
      <c r="L14" s="39" t="s">
        <v>122</v>
      </c>
      <c r="M14" s="40">
        <v>14</v>
      </c>
      <c r="N14" s="31">
        <f t="shared" si="0"/>
        <v>0.4375</v>
      </c>
      <c r="O14" s="31">
        <f t="shared" si="1"/>
        <v>0.60869565217391308</v>
      </c>
      <c r="P14" s="41" t="str">
        <f t="shared" si="2"/>
        <v>участник</v>
      </c>
      <c r="Q14" s="37" t="s">
        <v>53</v>
      </c>
      <c r="R14" s="43" t="s">
        <v>51</v>
      </c>
    </row>
    <row r="15" spans="1:21" x14ac:dyDescent="0.25">
      <c r="A15" s="28">
        <v>5</v>
      </c>
      <c r="B15" s="51" t="s">
        <v>12</v>
      </c>
      <c r="C15" s="34" t="s">
        <v>126</v>
      </c>
      <c r="D15" s="34" t="s">
        <v>125</v>
      </c>
      <c r="E15" s="34" t="s">
        <v>124</v>
      </c>
      <c r="F15" s="35">
        <v>41098</v>
      </c>
      <c r="G15" s="36" t="s">
        <v>49</v>
      </c>
      <c r="H15" s="36" t="s">
        <v>50</v>
      </c>
      <c r="I15" s="37" t="s">
        <v>50</v>
      </c>
      <c r="J15" s="37" t="s">
        <v>51</v>
      </c>
      <c r="K15" s="38" t="s">
        <v>315</v>
      </c>
      <c r="L15" s="39" t="s">
        <v>123</v>
      </c>
      <c r="M15" s="40">
        <v>10</v>
      </c>
      <c r="N15" s="31">
        <f t="shared" si="0"/>
        <v>0.3125</v>
      </c>
      <c r="O15" s="31">
        <f t="shared" si="1"/>
        <v>0.43478260869565216</v>
      </c>
      <c r="P15" s="41" t="str">
        <f t="shared" si="2"/>
        <v>участник</v>
      </c>
      <c r="Q15" s="37" t="s">
        <v>53</v>
      </c>
      <c r="R15" s="43" t="s">
        <v>51</v>
      </c>
    </row>
    <row r="16" spans="1:21" x14ac:dyDescent="0.25">
      <c r="A16" s="28">
        <v>6</v>
      </c>
      <c r="B16" s="51" t="s">
        <v>12</v>
      </c>
      <c r="C16" s="34" t="s">
        <v>127</v>
      </c>
      <c r="D16" s="34" t="s">
        <v>128</v>
      </c>
      <c r="E16" s="34" t="s">
        <v>129</v>
      </c>
      <c r="F16" s="35">
        <v>40931</v>
      </c>
      <c r="G16" s="36" t="s">
        <v>49</v>
      </c>
      <c r="H16" s="36" t="s">
        <v>50</v>
      </c>
      <c r="I16" s="37" t="s">
        <v>50</v>
      </c>
      <c r="J16" s="37" t="s">
        <v>51</v>
      </c>
      <c r="K16" s="38" t="s">
        <v>315</v>
      </c>
      <c r="L16" s="39" t="s">
        <v>85</v>
      </c>
      <c r="M16" s="40">
        <v>9</v>
      </c>
      <c r="N16" s="31">
        <f t="shared" si="0"/>
        <v>0.28125</v>
      </c>
      <c r="O16" s="31">
        <f t="shared" si="1"/>
        <v>0.39130434782608697</v>
      </c>
      <c r="P16" s="41" t="str">
        <f t="shared" si="2"/>
        <v>участник</v>
      </c>
      <c r="Q16" s="37" t="s">
        <v>53</v>
      </c>
      <c r="R16" s="43" t="s">
        <v>51</v>
      </c>
    </row>
    <row r="18" spans="2:5" x14ac:dyDescent="0.25">
      <c r="B18" s="33" t="s">
        <v>23</v>
      </c>
      <c r="C18" s="58" t="s">
        <v>331</v>
      </c>
    </row>
    <row r="19" spans="2:5" x14ac:dyDescent="0.25">
      <c r="C19" s="10" t="s">
        <v>336</v>
      </c>
      <c r="E19" s="10" t="s">
        <v>333</v>
      </c>
    </row>
    <row r="20" spans="2:5" x14ac:dyDescent="0.25">
      <c r="C20" s="10" t="s">
        <v>329</v>
      </c>
      <c r="E20" s="10" t="s">
        <v>334</v>
      </c>
    </row>
    <row r="21" spans="2:5" x14ac:dyDescent="0.25">
      <c r="E21" s="10" t="s">
        <v>330</v>
      </c>
    </row>
    <row r="22" spans="2:5" x14ac:dyDescent="0.25">
      <c r="E22" s="10" t="s">
        <v>335</v>
      </c>
    </row>
    <row r="23" spans="2:5" x14ac:dyDescent="0.25">
      <c r="E23" s="10" t="s">
        <v>332</v>
      </c>
    </row>
  </sheetData>
  <protectedRanges>
    <protectedRange sqref="N11:N16" name="Диапазон1_3_1"/>
    <protectedRange sqref="O11:O16" name="Диапазон1_1_1_1"/>
    <protectedRange sqref="P11:P16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zoomScaleNormal="100" workbookViewId="0">
      <selection activeCell="S10" sqref="S1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137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COUNTA(M11:M39)</f>
        <v>29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109</v>
      </c>
      <c r="E4" s="16" t="s">
        <v>21</v>
      </c>
      <c r="F4" s="17"/>
      <c r="Q4" s="18" t="s">
        <v>33</v>
      </c>
      <c r="R4" s="19">
        <f>COUNTIF(P11:P39,"победитель")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10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COUNTIF(P11:P39,"участник")</f>
        <v>17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Q8" s="22" t="s">
        <v>31</v>
      </c>
      <c r="R8" s="21">
        <f>(R4+R5)/R2</f>
        <v>0.41379310344827586</v>
      </c>
    </row>
    <row r="9" spans="1:21" x14ac:dyDescent="0.25">
      <c r="C9" s="61" t="s">
        <v>24</v>
      </c>
      <c r="D9" s="61"/>
      <c r="E9" s="14">
        <v>32</v>
      </c>
      <c r="G9" s="18" t="s">
        <v>44</v>
      </c>
      <c r="H9" s="56">
        <f>E9/2</f>
        <v>16</v>
      </c>
      <c r="J9" s="23" t="s">
        <v>13</v>
      </c>
      <c r="K9" s="24">
        <f>MAX(M11:M39)</f>
        <v>26</v>
      </c>
      <c r="L9" s="25" t="str">
        <f>IF(K9*100/E9&gt;=50,"победитель","участник")</f>
        <v>победитель</v>
      </c>
      <c r="P9" s="26">
        <f>R8-45%</f>
        <v>-3.6206896551724155E-2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133</v>
      </c>
      <c r="D11" s="34" t="s">
        <v>134</v>
      </c>
      <c r="E11" s="34" t="s">
        <v>135</v>
      </c>
      <c r="F11" s="35">
        <v>40582</v>
      </c>
      <c r="G11" s="36" t="s">
        <v>49</v>
      </c>
      <c r="H11" s="36" t="s">
        <v>50</v>
      </c>
      <c r="I11" s="37" t="s">
        <v>50</v>
      </c>
      <c r="J11" s="37" t="s">
        <v>51</v>
      </c>
      <c r="K11" s="38" t="s">
        <v>316</v>
      </c>
      <c r="L11" s="39" t="s">
        <v>136</v>
      </c>
      <c r="M11" s="40">
        <v>26</v>
      </c>
      <c r="N11" s="31">
        <f t="shared" ref="N11:N39" si="0">IF(M11="","",M11/$E$9)</f>
        <v>0.8125</v>
      </c>
      <c r="O11" s="31">
        <f t="shared" ref="O11:O39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53</v>
      </c>
      <c r="R11" s="43" t="s">
        <v>51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138</v>
      </c>
      <c r="D12" s="34" t="s">
        <v>139</v>
      </c>
      <c r="E12" s="34" t="s">
        <v>140</v>
      </c>
      <c r="F12" s="35">
        <v>40572</v>
      </c>
      <c r="G12" s="36" t="s">
        <v>49</v>
      </c>
      <c r="H12" s="36" t="s">
        <v>50</v>
      </c>
      <c r="I12" s="37" t="s">
        <v>50</v>
      </c>
      <c r="J12" s="37" t="s">
        <v>51</v>
      </c>
      <c r="K12" s="38" t="s">
        <v>316</v>
      </c>
      <c r="L12" s="39" t="s">
        <v>141</v>
      </c>
      <c r="M12" s="40">
        <v>26</v>
      </c>
      <c r="N12" s="31">
        <f t="shared" si="0"/>
        <v>0.8125</v>
      </c>
      <c r="O12" s="31">
        <f t="shared" si="1"/>
        <v>1</v>
      </c>
      <c r="P12" s="41" t="str">
        <f t="shared" ref="P12:P39" si="2">IF(M12="","",IF($K$9=M12,$L$9,IF(M12&gt;=$H$9,"призер","участник")))</f>
        <v>победитель</v>
      </c>
      <c r="Q12" s="37" t="s">
        <v>53</v>
      </c>
      <c r="R12" s="43" t="s">
        <v>51</v>
      </c>
    </row>
    <row r="13" spans="1:21" x14ac:dyDescent="0.25">
      <c r="A13" s="28">
        <v>3</v>
      </c>
      <c r="B13" s="51" t="s">
        <v>12</v>
      </c>
      <c r="C13" s="34" t="s">
        <v>142</v>
      </c>
      <c r="D13" s="34" t="s">
        <v>143</v>
      </c>
      <c r="E13" s="34" t="s">
        <v>144</v>
      </c>
      <c r="F13" s="44">
        <v>40600</v>
      </c>
      <c r="G13" s="36" t="s">
        <v>49</v>
      </c>
      <c r="H13" s="36" t="s">
        <v>50</v>
      </c>
      <c r="I13" s="45" t="s">
        <v>50</v>
      </c>
      <c r="J13" s="45" t="s">
        <v>51</v>
      </c>
      <c r="K13" s="46" t="s">
        <v>317</v>
      </c>
      <c r="L13" s="39" t="s">
        <v>145</v>
      </c>
      <c r="M13" s="40">
        <v>25</v>
      </c>
      <c r="N13" s="31">
        <f t="shared" si="0"/>
        <v>0.78125</v>
      </c>
      <c r="O13" s="31">
        <f t="shared" si="1"/>
        <v>0.96153846153846156</v>
      </c>
      <c r="P13" s="41" t="str">
        <f t="shared" si="2"/>
        <v>призер</v>
      </c>
      <c r="Q13" s="37" t="s">
        <v>53</v>
      </c>
      <c r="R13" s="43" t="s">
        <v>51</v>
      </c>
    </row>
    <row r="14" spans="1:21" x14ac:dyDescent="0.25">
      <c r="A14" s="28">
        <v>4</v>
      </c>
      <c r="B14" s="51" t="s">
        <v>12</v>
      </c>
      <c r="C14" s="34" t="s">
        <v>147</v>
      </c>
      <c r="D14" s="34" t="s">
        <v>148</v>
      </c>
      <c r="E14" s="34" t="s">
        <v>124</v>
      </c>
      <c r="F14" s="35">
        <v>40655</v>
      </c>
      <c r="G14" s="36" t="s">
        <v>49</v>
      </c>
      <c r="H14" s="36" t="s">
        <v>50</v>
      </c>
      <c r="I14" s="37" t="s">
        <v>50</v>
      </c>
      <c r="J14" s="37" t="s">
        <v>51</v>
      </c>
      <c r="K14" s="38" t="s">
        <v>317</v>
      </c>
      <c r="L14" s="39" t="s">
        <v>146</v>
      </c>
      <c r="M14" s="40">
        <v>22</v>
      </c>
      <c r="N14" s="31">
        <f t="shared" si="0"/>
        <v>0.6875</v>
      </c>
      <c r="O14" s="31">
        <f t="shared" si="1"/>
        <v>0.84615384615384615</v>
      </c>
      <c r="P14" s="41" t="str">
        <f t="shared" si="2"/>
        <v>призер</v>
      </c>
      <c r="Q14" s="37" t="s">
        <v>53</v>
      </c>
      <c r="R14" s="43" t="s">
        <v>51</v>
      </c>
    </row>
    <row r="15" spans="1:21" x14ac:dyDescent="0.25">
      <c r="A15" s="28">
        <v>5</v>
      </c>
      <c r="B15" s="51" t="s">
        <v>12</v>
      </c>
      <c r="C15" s="34" t="s">
        <v>150</v>
      </c>
      <c r="D15" s="34" t="s">
        <v>151</v>
      </c>
      <c r="E15" s="34" t="s">
        <v>124</v>
      </c>
      <c r="F15" s="35">
        <v>40690</v>
      </c>
      <c r="G15" s="36" t="s">
        <v>49</v>
      </c>
      <c r="H15" s="36" t="s">
        <v>50</v>
      </c>
      <c r="I15" s="37" t="s">
        <v>50</v>
      </c>
      <c r="J15" s="37" t="s">
        <v>51</v>
      </c>
      <c r="K15" s="38" t="s">
        <v>316</v>
      </c>
      <c r="L15" s="39" t="s">
        <v>149</v>
      </c>
      <c r="M15" s="40">
        <v>21</v>
      </c>
      <c r="N15" s="31">
        <f t="shared" si="0"/>
        <v>0.65625</v>
      </c>
      <c r="O15" s="31">
        <f t="shared" si="1"/>
        <v>0.80769230769230771</v>
      </c>
      <c r="P15" s="41" t="str">
        <f t="shared" si="2"/>
        <v>призер</v>
      </c>
      <c r="Q15" s="37" t="s">
        <v>53</v>
      </c>
      <c r="R15" s="43" t="s">
        <v>51</v>
      </c>
    </row>
    <row r="16" spans="1:21" x14ac:dyDescent="0.25">
      <c r="A16" s="28">
        <v>6</v>
      </c>
      <c r="B16" s="51" t="s">
        <v>12</v>
      </c>
      <c r="C16" s="34" t="s">
        <v>152</v>
      </c>
      <c r="D16" s="34" t="s">
        <v>153</v>
      </c>
      <c r="E16" s="34" t="s">
        <v>154</v>
      </c>
      <c r="F16" s="35">
        <v>40748</v>
      </c>
      <c r="G16" s="36" t="s">
        <v>49</v>
      </c>
      <c r="H16" s="36" t="s">
        <v>50</v>
      </c>
      <c r="I16" s="37" t="s">
        <v>50</v>
      </c>
      <c r="J16" s="37" t="s">
        <v>51</v>
      </c>
      <c r="K16" s="38" t="s">
        <v>316</v>
      </c>
      <c r="L16" s="39" t="s">
        <v>155</v>
      </c>
      <c r="M16" s="40">
        <v>21</v>
      </c>
      <c r="N16" s="31">
        <f t="shared" si="0"/>
        <v>0.65625</v>
      </c>
      <c r="O16" s="31">
        <f t="shared" si="1"/>
        <v>0.80769230769230771</v>
      </c>
      <c r="P16" s="41" t="str">
        <f t="shared" si="2"/>
        <v>призер</v>
      </c>
      <c r="Q16" s="37" t="s">
        <v>53</v>
      </c>
      <c r="R16" s="43" t="s">
        <v>51</v>
      </c>
    </row>
    <row r="17" spans="1:18" x14ac:dyDescent="0.25">
      <c r="A17" s="28">
        <v>7</v>
      </c>
      <c r="B17" s="51" t="s">
        <v>12</v>
      </c>
      <c r="C17" s="34" t="s">
        <v>156</v>
      </c>
      <c r="D17" s="34" t="s">
        <v>157</v>
      </c>
      <c r="E17" s="34" t="s">
        <v>116</v>
      </c>
      <c r="F17" s="35">
        <v>40725</v>
      </c>
      <c r="G17" s="36" t="s">
        <v>49</v>
      </c>
      <c r="H17" s="36" t="s">
        <v>50</v>
      </c>
      <c r="I17" s="37" t="s">
        <v>50</v>
      </c>
      <c r="J17" s="37" t="s">
        <v>51</v>
      </c>
      <c r="K17" s="38" t="s">
        <v>317</v>
      </c>
      <c r="L17" s="39" t="s">
        <v>158</v>
      </c>
      <c r="M17" s="40">
        <v>19</v>
      </c>
      <c r="N17" s="31">
        <f t="shared" si="0"/>
        <v>0.59375</v>
      </c>
      <c r="O17" s="31">
        <f t="shared" si="1"/>
        <v>0.73076923076923073</v>
      </c>
      <c r="P17" s="41" t="str">
        <f t="shared" si="2"/>
        <v>призер</v>
      </c>
      <c r="Q17" s="37" t="s">
        <v>53</v>
      </c>
      <c r="R17" s="43" t="s">
        <v>51</v>
      </c>
    </row>
    <row r="18" spans="1:18" x14ac:dyDescent="0.25">
      <c r="A18" s="28">
        <v>8</v>
      </c>
      <c r="B18" s="51" t="s">
        <v>12</v>
      </c>
      <c r="C18" s="34" t="s">
        <v>162</v>
      </c>
      <c r="D18" s="34" t="s">
        <v>161</v>
      </c>
      <c r="E18" s="34" t="s">
        <v>160</v>
      </c>
      <c r="F18" s="35">
        <v>40751</v>
      </c>
      <c r="G18" s="36" t="s">
        <v>49</v>
      </c>
      <c r="H18" s="36" t="s">
        <v>50</v>
      </c>
      <c r="I18" s="37" t="s">
        <v>50</v>
      </c>
      <c r="J18" s="37" t="s">
        <v>51</v>
      </c>
      <c r="K18" s="38" t="s">
        <v>316</v>
      </c>
      <c r="L18" s="39" t="s">
        <v>159</v>
      </c>
      <c r="M18" s="40">
        <v>19</v>
      </c>
      <c r="N18" s="31">
        <f t="shared" si="0"/>
        <v>0.59375</v>
      </c>
      <c r="O18" s="31">
        <f t="shared" si="1"/>
        <v>0.73076923076923073</v>
      </c>
      <c r="P18" s="41" t="str">
        <f t="shared" si="2"/>
        <v>призер</v>
      </c>
      <c r="Q18" s="37" t="s">
        <v>53</v>
      </c>
      <c r="R18" s="43" t="s">
        <v>51</v>
      </c>
    </row>
    <row r="19" spans="1:18" x14ac:dyDescent="0.25">
      <c r="A19" s="28">
        <v>9</v>
      </c>
      <c r="B19" s="51" t="s">
        <v>12</v>
      </c>
      <c r="C19" s="34" t="s">
        <v>163</v>
      </c>
      <c r="D19" s="34" t="s">
        <v>125</v>
      </c>
      <c r="E19" s="34" t="s">
        <v>164</v>
      </c>
      <c r="F19" s="35">
        <v>40695</v>
      </c>
      <c r="G19" s="36" t="s">
        <v>49</v>
      </c>
      <c r="H19" s="36" t="s">
        <v>50</v>
      </c>
      <c r="I19" s="37" t="s">
        <v>50</v>
      </c>
      <c r="J19" s="37" t="s">
        <v>51</v>
      </c>
      <c r="K19" s="38" t="s">
        <v>316</v>
      </c>
      <c r="L19" s="39" t="s">
        <v>165</v>
      </c>
      <c r="M19" s="40">
        <v>19</v>
      </c>
      <c r="N19" s="31">
        <f t="shared" si="0"/>
        <v>0.59375</v>
      </c>
      <c r="O19" s="31">
        <f t="shared" si="1"/>
        <v>0.73076923076923073</v>
      </c>
      <c r="P19" s="41" t="str">
        <f t="shared" si="2"/>
        <v>призер</v>
      </c>
      <c r="Q19" s="37" t="s">
        <v>53</v>
      </c>
      <c r="R19" s="43" t="s">
        <v>51</v>
      </c>
    </row>
    <row r="20" spans="1:18" x14ac:dyDescent="0.25">
      <c r="A20" s="28">
        <v>10</v>
      </c>
      <c r="B20" s="51" t="s">
        <v>12</v>
      </c>
      <c r="C20" s="34" t="s">
        <v>166</v>
      </c>
      <c r="D20" s="34" t="s">
        <v>167</v>
      </c>
      <c r="E20" s="34" t="s">
        <v>168</v>
      </c>
      <c r="F20" s="35">
        <v>40743</v>
      </c>
      <c r="G20" s="36" t="s">
        <v>49</v>
      </c>
      <c r="H20" s="36" t="s">
        <v>50</v>
      </c>
      <c r="I20" s="37" t="s">
        <v>50</v>
      </c>
      <c r="J20" s="37" t="s">
        <v>51</v>
      </c>
      <c r="K20" s="38" t="s">
        <v>317</v>
      </c>
      <c r="L20" s="39" t="s">
        <v>86</v>
      </c>
      <c r="M20" s="40">
        <v>18</v>
      </c>
      <c r="N20" s="31">
        <f t="shared" si="0"/>
        <v>0.5625</v>
      </c>
      <c r="O20" s="31">
        <f t="shared" si="1"/>
        <v>0.69230769230769229</v>
      </c>
      <c r="P20" s="41" t="str">
        <f t="shared" si="2"/>
        <v>призер</v>
      </c>
      <c r="Q20" s="37" t="s">
        <v>53</v>
      </c>
      <c r="R20" s="43" t="s">
        <v>51</v>
      </c>
    </row>
    <row r="21" spans="1:18" x14ac:dyDescent="0.25">
      <c r="A21" s="28">
        <v>11</v>
      </c>
      <c r="B21" s="51" t="s">
        <v>12</v>
      </c>
      <c r="C21" s="34" t="s">
        <v>172</v>
      </c>
      <c r="D21" s="34" t="s">
        <v>171</v>
      </c>
      <c r="E21" s="34" t="s">
        <v>170</v>
      </c>
      <c r="F21" s="35">
        <v>40595</v>
      </c>
      <c r="G21" s="36" t="s">
        <v>49</v>
      </c>
      <c r="H21" s="36" t="s">
        <v>50</v>
      </c>
      <c r="I21" s="37" t="s">
        <v>50</v>
      </c>
      <c r="J21" s="37" t="s">
        <v>51</v>
      </c>
      <c r="K21" s="38" t="s">
        <v>317</v>
      </c>
      <c r="L21" s="39" t="s">
        <v>169</v>
      </c>
      <c r="M21" s="40">
        <v>16</v>
      </c>
      <c r="N21" s="31">
        <f t="shared" si="0"/>
        <v>0.5</v>
      </c>
      <c r="O21" s="31">
        <f t="shared" si="1"/>
        <v>0.61538461538461542</v>
      </c>
      <c r="P21" s="41" t="str">
        <f t="shared" si="2"/>
        <v>призер</v>
      </c>
      <c r="Q21" s="37" t="s">
        <v>53</v>
      </c>
      <c r="R21" s="43" t="s">
        <v>51</v>
      </c>
    </row>
    <row r="22" spans="1:18" x14ac:dyDescent="0.25">
      <c r="A22" s="28">
        <v>12</v>
      </c>
      <c r="B22" s="51" t="s">
        <v>12</v>
      </c>
      <c r="C22" s="34" t="s">
        <v>173</v>
      </c>
      <c r="D22" s="34" t="s">
        <v>174</v>
      </c>
      <c r="E22" s="34" t="s">
        <v>108</v>
      </c>
      <c r="F22" s="35">
        <v>40528</v>
      </c>
      <c r="G22" s="36" t="s">
        <v>49</v>
      </c>
      <c r="H22" s="36" t="s">
        <v>50</v>
      </c>
      <c r="I22" s="37" t="s">
        <v>50</v>
      </c>
      <c r="J22" s="37" t="s">
        <v>51</v>
      </c>
      <c r="K22" s="38" t="s">
        <v>316</v>
      </c>
      <c r="L22" s="39" t="s">
        <v>175</v>
      </c>
      <c r="M22" s="40">
        <v>15</v>
      </c>
      <c r="N22" s="31">
        <f t="shared" si="0"/>
        <v>0.46875</v>
      </c>
      <c r="O22" s="31">
        <f t="shared" si="1"/>
        <v>0.57692307692307687</v>
      </c>
      <c r="P22" s="41" t="s">
        <v>338</v>
      </c>
      <c r="Q22" s="37" t="s">
        <v>53</v>
      </c>
      <c r="R22" s="43" t="s">
        <v>51</v>
      </c>
    </row>
    <row r="23" spans="1:18" x14ac:dyDescent="0.25">
      <c r="A23" s="28">
        <v>13</v>
      </c>
      <c r="B23" s="51" t="s">
        <v>12</v>
      </c>
      <c r="C23" s="34" t="s">
        <v>179</v>
      </c>
      <c r="D23" s="34" t="s">
        <v>178</v>
      </c>
      <c r="E23" s="34" t="s">
        <v>177</v>
      </c>
      <c r="F23" s="35">
        <v>40581</v>
      </c>
      <c r="G23" s="36" t="s">
        <v>49</v>
      </c>
      <c r="H23" s="36" t="s">
        <v>50</v>
      </c>
      <c r="I23" s="37" t="s">
        <v>50</v>
      </c>
      <c r="J23" s="37" t="s">
        <v>51</v>
      </c>
      <c r="K23" s="38" t="s">
        <v>316</v>
      </c>
      <c r="L23" s="39" t="s">
        <v>176</v>
      </c>
      <c r="M23" s="40">
        <v>14</v>
      </c>
      <c r="N23" s="31">
        <f t="shared" si="0"/>
        <v>0.4375</v>
      </c>
      <c r="O23" s="31">
        <f t="shared" si="1"/>
        <v>0.53846153846153844</v>
      </c>
      <c r="P23" s="41" t="s">
        <v>339</v>
      </c>
      <c r="Q23" s="37" t="s">
        <v>53</v>
      </c>
      <c r="R23" s="43" t="s">
        <v>51</v>
      </c>
    </row>
    <row r="24" spans="1:18" x14ac:dyDescent="0.25">
      <c r="A24" s="28">
        <v>14</v>
      </c>
      <c r="B24" s="51" t="s">
        <v>12</v>
      </c>
      <c r="C24" s="34" t="s">
        <v>180</v>
      </c>
      <c r="D24" s="34" t="s">
        <v>181</v>
      </c>
      <c r="E24" s="34" t="s">
        <v>102</v>
      </c>
      <c r="F24" s="35">
        <v>40457</v>
      </c>
      <c r="G24" s="36" t="s">
        <v>49</v>
      </c>
      <c r="H24" s="36" t="s">
        <v>50</v>
      </c>
      <c r="I24" s="37" t="s">
        <v>50</v>
      </c>
      <c r="J24" s="37" t="s">
        <v>51</v>
      </c>
      <c r="K24" s="38" t="s">
        <v>316</v>
      </c>
      <c r="L24" s="39" t="s">
        <v>182</v>
      </c>
      <c r="M24" s="40">
        <v>14</v>
      </c>
      <c r="N24" s="31">
        <f t="shared" si="0"/>
        <v>0.4375</v>
      </c>
      <c r="O24" s="31">
        <f t="shared" si="1"/>
        <v>0.53846153846153844</v>
      </c>
      <c r="P24" s="41" t="s">
        <v>339</v>
      </c>
      <c r="Q24" s="37" t="s">
        <v>53</v>
      </c>
      <c r="R24" s="43" t="s">
        <v>51</v>
      </c>
    </row>
    <row r="25" spans="1:18" x14ac:dyDescent="0.25">
      <c r="A25" s="28">
        <v>15</v>
      </c>
      <c r="B25" s="51" t="s">
        <v>12</v>
      </c>
      <c r="C25" s="34" t="s">
        <v>186</v>
      </c>
      <c r="D25" s="34" t="s">
        <v>185</v>
      </c>
      <c r="E25" s="34" t="s">
        <v>184</v>
      </c>
      <c r="F25" s="35">
        <v>40412</v>
      </c>
      <c r="G25" s="36" t="s">
        <v>49</v>
      </c>
      <c r="H25" s="36" t="s">
        <v>50</v>
      </c>
      <c r="I25" s="37" t="s">
        <v>50</v>
      </c>
      <c r="J25" s="37" t="s">
        <v>51</v>
      </c>
      <c r="K25" s="38" t="s">
        <v>317</v>
      </c>
      <c r="L25" s="39" t="s">
        <v>183</v>
      </c>
      <c r="M25" s="40">
        <v>12</v>
      </c>
      <c r="N25" s="31">
        <f t="shared" si="0"/>
        <v>0.375</v>
      </c>
      <c r="O25" s="31">
        <f t="shared" si="1"/>
        <v>0.46153846153846156</v>
      </c>
      <c r="P25" s="41" t="str">
        <f t="shared" si="2"/>
        <v>участник</v>
      </c>
      <c r="Q25" s="37" t="s">
        <v>53</v>
      </c>
      <c r="R25" s="43" t="s">
        <v>51</v>
      </c>
    </row>
    <row r="26" spans="1:18" x14ac:dyDescent="0.25">
      <c r="A26" s="28">
        <v>16</v>
      </c>
      <c r="B26" s="51" t="s">
        <v>12</v>
      </c>
      <c r="C26" s="34" t="s">
        <v>187</v>
      </c>
      <c r="D26" s="34" t="s">
        <v>181</v>
      </c>
      <c r="E26" s="34" t="s">
        <v>188</v>
      </c>
      <c r="F26" s="35">
        <v>40795</v>
      </c>
      <c r="G26" s="36" t="s">
        <v>49</v>
      </c>
      <c r="H26" s="36" t="s">
        <v>50</v>
      </c>
      <c r="I26" s="37" t="s">
        <v>50</v>
      </c>
      <c r="J26" s="37" t="s">
        <v>51</v>
      </c>
      <c r="K26" s="38" t="s">
        <v>316</v>
      </c>
      <c r="L26" s="39" t="s">
        <v>189</v>
      </c>
      <c r="M26" s="40">
        <v>12</v>
      </c>
      <c r="N26" s="31">
        <f t="shared" si="0"/>
        <v>0.375</v>
      </c>
      <c r="O26" s="31">
        <f t="shared" si="1"/>
        <v>0.46153846153846156</v>
      </c>
      <c r="P26" s="41" t="str">
        <f t="shared" si="2"/>
        <v>участник</v>
      </c>
      <c r="Q26" s="37" t="s">
        <v>53</v>
      </c>
      <c r="R26" s="43" t="s">
        <v>51</v>
      </c>
    </row>
    <row r="27" spans="1:18" x14ac:dyDescent="0.25">
      <c r="A27" s="28">
        <v>17</v>
      </c>
      <c r="B27" s="51" t="s">
        <v>12</v>
      </c>
      <c r="C27" s="34" t="s">
        <v>193</v>
      </c>
      <c r="D27" s="34" t="s">
        <v>192</v>
      </c>
      <c r="E27" s="34" t="s">
        <v>191</v>
      </c>
      <c r="F27" s="35">
        <v>40699</v>
      </c>
      <c r="G27" s="36" t="s">
        <v>49</v>
      </c>
      <c r="H27" s="36" t="s">
        <v>50</v>
      </c>
      <c r="I27" s="37" t="s">
        <v>50</v>
      </c>
      <c r="J27" s="37" t="s">
        <v>51</v>
      </c>
      <c r="K27" s="38" t="s">
        <v>316</v>
      </c>
      <c r="L27" s="39" t="s">
        <v>190</v>
      </c>
      <c r="M27" s="40">
        <v>12</v>
      </c>
      <c r="N27" s="31">
        <f t="shared" si="0"/>
        <v>0.375</v>
      </c>
      <c r="O27" s="31">
        <f t="shared" si="1"/>
        <v>0.46153846153846156</v>
      </c>
      <c r="P27" s="41" t="str">
        <f t="shared" si="2"/>
        <v>участник</v>
      </c>
      <c r="Q27" s="37" t="s">
        <v>53</v>
      </c>
      <c r="R27" s="43" t="s">
        <v>51</v>
      </c>
    </row>
    <row r="28" spans="1:18" x14ac:dyDescent="0.25">
      <c r="A28" s="28">
        <v>18</v>
      </c>
      <c r="B28" s="51" t="s">
        <v>12</v>
      </c>
      <c r="C28" s="34" t="s">
        <v>194</v>
      </c>
      <c r="D28" s="34" t="s">
        <v>195</v>
      </c>
      <c r="E28" s="34" t="s">
        <v>196</v>
      </c>
      <c r="F28" s="35">
        <v>40845</v>
      </c>
      <c r="G28" s="36" t="s">
        <v>49</v>
      </c>
      <c r="H28" s="36" t="s">
        <v>50</v>
      </c>
      <c r="I28" s="37" t="s">
        <v>50</v>
      </c>
      <c r="J28" s="37" t="s">
        <v>51</v>
      </c>
      <c r="K28" s="38" t="s">
        <v>316</v>
      </c>
      <c r="L28" s="39" t="s">
        <v>197</v>
      </c>
      <c r="M28" s="40">
        <v>12</v>
      </c>
      <c r="N28" s="31">
        <f t="shared" si="0"/>
        <v>0.375</v>
      </c>
      <c r="O28" s="31">
        <f t="shared" si="1"/>
        <v>0.46153846153846156</v>
      </c>
      <c r="P28" s="41" t="str">
        <f t="shared" si="2"/>
        <v>участник</v>
      </c>
      <c r="Q28" s="37" t="s">
        <v>53</v>
      </c>
      <c r="R28" s="43" t="s">
        <v>51</v>
      </c>
    </row>
    <row r="29" spans="1:18" x14ac:dyDescent="0.25">
      <c r="A29" s="28">
        <v>19</v>
      </c>
      <c r="B29" s="51" t="s">
        <v>12</v>
      </c>
      <c r="C29" s="34" t="s">
        <v>201</v>
      </c>
      <c r="D29" s="34" t="s">
        <v>200</v>
      </c>
      <c r="E29" s="34" t="s">
        <v>116</v>
      </c>
      <c r="F29" s="35">
        <v>40594</v>
      </c>
      <c r="G29" s="36" t="s">
        <v>49</v>
      </c>
      <c r="H29" s="36" t="s">
        <v>50</v>
      </c>
      <c r="I29" s="37" t="s">
        <v>50</v>
      </c>
      <c r="J29" s="37" t="s">
        <v>51</v>
      </c>
      <c r="K29" s="38" t="s">
        <v>317</v>
      </c>
      <c r="L29" s="39" t="s">
        <v>199</v>
      </c>
      <c r="M29" s="40">
        <v>11</v>
      </c>
      <c r="N29" s="31">
        <f t="shared" si="0"/>
        <v>0.34375</v>
      </c>
      <c r="O29" s="31">
        <f t="shared" si="1"/>
        <v>0.42307692307692307</v>
      </c>
      <c r="P29" s="41" t="str">
        <f t="shared" si="2"/>
        <v>участник</v>
      </c>
      <c r="Q29" s="37" t="s">
        <v>53</v>
      </c>
      <c r="R29" s="43" t="s">
        <v>51</v>
      </c>
    </row>
    <row r="30" spans="1:18" x14ac:dyDescent="0.25">
      <c r="A30" s="28">
        <v>20</v>
      </c>
      <c r="B30" s="51" t="s">
        <v>12</v>
      </c>
      <c r="C30" s="34" t="s">
        <v>318</v>
      </c>
      <c r="D30" s="34" t="s">
        <v>143</v>
      </c>
      <c r="E30" s="34" t="s">
        <v>202</v>
      </c>
      <c r="F30" s="35">
        <v>40798</v>
      </c>
      <c r="G30" s="36" t="s">
        <v>49</v>
      </c>
      <c r="H30" s="36" t="s">
        <v>50</v>
      </c>
      <c r="I30" s="37" t="s">
        <v>50</v>
      </c>
      <c r="J30" s="37" t="s">
        <v>51</v>
      </c>
      <c r="K30" s="38" t="s">
        <v>316</v>
      </c>
      <c r="L30" s="39" t="s">
        <v>198</v>
      </c>
      <c r="M30" s="40">
        <v>11</v>
      </c>
      <c r="N30" s="31">
        <f t="shared" si="0"/>
        <v>0.34375</v>
      </c>
      <c r="O30" s="31">
        <f t="shared" si="1"/>
        <v>0.42307692307692307</v>
      </c>
      <c r="P30" s="41" t="str">
        <f t="shared" si="2"/>
        <v>участник</v>
      </c>
      <c r="Q30" s="37" t="s">
        <v>53</v>
      </c>
      <c r="R30" s="43" t="s">
        <v>51</v>
      </c>
    </row>
    <row r="31" spans="1:18" x14ac:dyDescent="0.25">
      <c r="A31" s="28">
        <v>21</v>
      </c>
      <c r="B31" s="51" t="s">
        <v>12</v>
      </c>
      <c r="C31" s="34" t="s">
        <v>206</v>
      </c>
      <c r="D31" s="34" t="s">
        <v>205</v>
      </c>
      <c r="E31" s="34" t="s">
        <v>204</v>
      </c>
      <c r="F31" s="35">
        <v>40679</v>
      </c>
      <c r="G31" s="36" t="s">
        <v>49</v>
      </c>
      <c r="H31" s="36" t="s">
        <v>50</v>
      </c>
      <c r="I31" s="37" t="s">
        <v>50</v>
      </c>
      <c r="J31" s="37" t="s">
        <v>51</v>
      </c>
      <c r="K31" s="38" t="s">
        <v>316</v>
      </c>
      <c r="L31" s="39" t="s">
        <v>203</v>
      </c>
      <c r="M31" s="40">
        <v>10</v>
      </c>
      <c r="N31" s="31">
        <f t="shared" si="0"/>
        <v>0.3125</v>
      </c>
      <c r="O31" s="31">
        <f t="shared" si="1"/>
        <v>0.38461538461538464</v>
      </c>
      <c r="P31" s="41" t="str">
        <f t="shared" si="2"/>
        <v>участник</v>
      </c>
      <c r="Q31" s="37" t="s">
        <v>53</v>
      </c>
      <c r="R31" s="43" t="s">
        <v>51</v>
      </c>
    </row>
    <row r="32" spans="1:18" x14ac:dyDescent="0.25">
      <c r="A32" s="28">
        <v>22</v>
      </c>
      <c r="B32" s="51" t="s">
        <v>12</v>
      </c>
      <c r="C32" s="34" t="s">
        <v>207</v>
      </c>
      <c r="D32" s="34" t="s">
        <v>101</v>
      </c>
      <c r="E32" s="34" t="s">
        <v>208</v>
      </c>
      <c r="F32" s="35">
        <v>40458</v>
      </c>
      <c r="G32" s="36" t="s">
        <v>49</v>
      </c>
      <c r="H32" s="36" t="s">
        <v>50</v>
      </c>
      <c r="I32" s="37" t="s">
        <v>50</v>
      </c>
      <c r="J32" s="37" t="s">
        <v>51</v>
      </c>
      <c r="K32" s="38" t="s">
        <v>316</v>
      </c>
      <c r="L32" s="39" t="s">
        <v>209</v>
      </c>
      <c r="M32" s="40">
        <v>10</v>
      </c>
      <c r="N32" s="31">
        <f t="shared" si="0"/>
        <v>0.3125</v>
      </c>
      <c r="O32" s="31">
        <f t="shared" si="1"/>
        <v>0.38461538461538464</v>
      </c>
      <c r="P32" s="41" t="str">
        <f t="shared" si="2"/>
        <v>участник</v>
      </c>
      <c r="Q32" s="37" t="s">
        <v>53</v>
      </c>
      <c r="R32" s="43" t="s">
        <v>51</v>
      </c>
    </row>
    <row r="33" spans="1:18" x14ac:dyDescent="0.25">
      <c r="A33" s="28">
        <v>23</v>
      </c>
      <c r="B33" s="51" t="s">
        <v>12</v>
      </c>
      <c r="C33" s="34" t="s">
        <v>213</v>
      </c>
      <c r="D33" s="34" t="s">
        <v>212</v>
      </c>
      <c r="E33" s="34" t="s">
        <v>211</v>
      </c>
      <c r="F33" s="35">
        <v>40906</v>
      </c>
      <c r="G33" s="36" t="s">
        <v>49</v>
      </c>
      <c r="H33" s="36" t="s">
        <v>50</v>
      </c>
      <c r="I33" s="37" t="s">
        <v>50</v>
      </c>
      <c r="J33" s="37" t="s">
        <v>51</v>
      </c>
      <c r="K33" s="38" t="s">
        <v>316</v>
      </c>
      <c r="L33" s="39" t="s">
        <v>210</v>
      </c>
      <c r="M33" s="40">
        <v>9</v>
      </c>
      <c r="N33" s="31">
        <f t="shared" si="0"/>
        <v>0.28125</v>
      </c>
      <c r="O33" s="31">
        <f t="shared" si="1"/>
        <v>0.34615384615384615</v>
      </c>
      <c r="P33" s="41" t="str">
        <f t="shared" si="2"/>
        <v>участник</v>
      </c>
      <c r="Q33" s="37" t="s">
        <v>53</v>
      </c>
      <c r="R33" s="43" t="s">
        <v>51</v>
      </c>
    </row>
    <row r="34" spans="1:18" x14ac:dyDescent="0.25">
      <c r="A34" s="28">
        <v>24</v>
      </c>
      <c r="B34" s="51" t="s">
        <v>12</v>
      </c>
      <c r="C34" s="34" t="s">
        <v>214</v>
      </c>
      <c r="D34" s="34" t="s">
        <v>215</v>
      </c>
      <c r="E34" s="34" t="s">
        <v>116</v>
      </c>
      <c r="F34" s="35">
        <v>40775</v>
      </c>
      <c r="G34" s="36" t="s">
        <v>49</v>
      </c>
      <c r="H34" s="36" t="s">
        <v>50</v>
      </c>
      <c r="I34" s="37" t="s">
        <v>50</v>
      </c>
      <c r="J34" s="37" t="s">
        <v>51</v>
      </c>
      <c r="K34" s="38" t="s">
        <v>316</v>
      </c>
      <c r="L34" s="39" t="s">
        <v>216</v>
      </c>
      <c r="M34" s="40">
        <v>9</v>
      </c>
      <c r="N34" s="31">
        <f t="shared" si="0"/>
        <v>0.28125</v>
      </c>
      <c r="O34" s="31">
        <f t="shared" si="1"/>
        <v>0.34615384615384615</v>
      </c>
      <c r="P34" s="41" t="str">
        <f t="shared" si="2"/>
        <v>участник</v>
      </c>
      <c r="Q34" s="37" t="s">
        <v>53</v>
      </c>
      <c r="R34" s="43" t="s">
        <v>51</v>
      </c>
    </row>
    <row r="35" spans="1:18" x14ac:dyDescent="0.25">
      <c r="A35" s="28">
        <v>25</v>
      </c>
      <c r="B35" s="51" t="s">
        <v>12</v>
      </c>
      <c r="C35" s="34" t="s">
        <v>206</v>
      </c>
      <c r="D35" s="34" t="s">
        <v>218</v>
      </c>
      <c r="E35" s="34" t="s">
        <v>96</v>
      </c>
      <c r="F35" s="35">
        <v>40924</v>
      </c>
      <c r="G35" s="36" t="s">
        <v>49</v>
      </c>
      <c r="H35" s="36" t="s">
        <v>50</v>
      </c>
      <c r="I35" s="37" t="s">
        <v>50</v>
      </c>
      <c r="J35" s="37" t="s">
        <v>51</v>
      </c>
      <c r="K35" s="38" t="s">
        <v>316</v>
      </c>
      <c r="L35" s="39" t="s">
        <v>217</v>
      </c>
      <c r="M35" s="40">
        <v>9</v>
      </c>
      <c r="N35" s="31">
        <f t="shared" si="0"/>
        <v>0.28125</v>
      </c>
      <c r="O35" s="31">
        <f t="shared" si="1"/>
        <v>0.34615384615384615</v>
      </c>
      <c r="P35" s="41" t="str">
        <f t="shared" si="2"/>
        <v>участник</v>
      </c>
      <c r="Q35" s="37" t="s">
        <v>53</v>
      </c>
      <c r="R35" s="43" t="s">
        <v>51</v>
      </c>
    </row>
    <row r="36" spans="1:18" x14ac:dyDescent="0.25">
      <c r="A36" s="28">
        <v>26</v>
      </c>
      <c r="B36" s="51" t="s">
        <v>12</v>
      </c>
      <c r="C36" s="34" t="s">
        <v>319</v>
      </c>
      <c r="D36" s="34" t="s">
        <v>219</v>
      </c>
      <c r="E36" s="34" t="s">
        <v>220</v>
      </c>
      <c r="F36" s="35">
        <v>40650</v>
      </c>
      <c r="G36" s="36" t="s">
        <v>49</v>
      </c>
      <c r="H36" s="36" t="s">
        <v>50</v>
      </c>
      <c r="I36" s="37" t="s">
        <v>50</v>
      </c>
      <c r="J36" s="37" t="s">
        <v>51</v>
      </c>
      <c r="K36" s="38" t="s">
        <v>317</v>
      </c>
      <c r="L36" s="39" t="s">
        <v>221</v>
      </c>
      <c r="M36" s="40">
        <v>9</v>
      </c>
      <c r="N36" s="31">
        <f t="shared" si="0"/>
        <v>0.28125</v>
      </c>
      <c r="O36" s="31">
        <f t="shared" si="1"/>
        <v>0.34615384615384615</v>
      </c>
      <c r="P36" s="41" t="str">
        <f t="shared" si="2"/>
        <v>участник</v>
      </c>
      <c r="Q36" s="37" t="s">
        <v>53</v>
      </c>
      <c r="R36" s="43" t="s">
        <v>51</v>
      </c>
    </row>
    <row r="37" spans="1:18" x14ac:dyDescent="0.25">
      <c r="A37" s="28">
        <v>27</v>
      </c>
      <c r="B37" s="51" t="s">
        <v>12</v>
      </c>
      <c r="C37" s="47" t="s">
        <v>222</v>
      </c>
      <c r="D37" s="47" t="s">
        <v>223</v>
      </c>
      <c r="E37" s="47" t="s">
        <v>224</v>
      </c>
      <c r="F37" s="48">
        <v>40769</v>
      </c>
      <c r="G37" s="36" t="s">
        <v>49</v>
      </c>
      <c r="H37" s="36" t="s">
        <v>50</v>
      </c>
      <c r="I37" s="43" t="s">
        <v>50</v>
      </c>
      <c r="J37" s="43" t="s">
        <v>51</v>
      </c>
      <c r="K37" s="38" t="s">
        <v>316</v>
      </c>
      <c r="L37" s="39" t="s">
        <v>176</v>
      </c>
      <c r="M37" s="40">
        <v>7</v>
      </c>
      <c r="N37" s="31">
        <f t="shared" si="0"/>
        <v>0.21875</v>
      </c>
      <c r="O37" s="31">
        <f t="shared" si="1"/>
        <v>0.26923076923076922</v>
      </c>
      <c r="P37" s="41" t="str">
        <f t="shared" si="2"/>
        <v>участник</v>
      </c>
      <c r="Q37" s="37" t="s">
        <v>53</v>
      </c>
      <c r="R37" s="43" t="s">
        <v>51</v>
      </c>
    </row>
    <row r="38" spans="1:18" x14ac:dyDescent="0.25">
      <c r="A38" s="28">
        <v>28</v>
      </c>
      <c r="B38" s="51" t="s">
        <v>12</v>
      </c>
      <c r="C38" s="34" t="s">
        <v>91</v>
      </c>
      <c r="D38" s="34" t="s">
        <v>115</v>
      </c>
      <c r="E38" s="34" t="s">
        <v>225</v>
      </c>
      <c r="F38" s="35">
        <v>40658</v>
      </c>
      <c r="G38" s="36" t="s">
        <v>49</v>
      </c>
      <c r="H38" s="36" t="s">
        <v>50</v>
      </c>
      <c r="I38" s="37" t="s">
        <v>50</v>
      </c>
      <c r="J38" s="37" t="s">
        <v>51</v>
      </c>
      <c r="K38" s="38" t="s">
        <v>317</v>
      </c>
      <c r="L38" s="39" t="s">
        <v>226</v>
      </c>
      <c r="M38" s="40">
        <v>6</v>
      </c>
      <c r="N38" s="31">
        <f t="shared" si="0"/>
        <v>0.1875</v>
      </c>
      <c r="O38" s="31">
        <f t="shared" si="1"/>
        <v>0.23076923076923078</v>
      </c>
      <c r="P38" s="41" t="str">
        <f t="shared" si="2"/>
        <v>участник</v>
      </c>
      <c r="Q38" s="37" t="s">
        <v>53</v>
      </c>
      <c r="R38" s="43" t="s">
        <v>51</v>
      </c>
    </row>
    <row r="39" spans="1:18" x14ac:dyDescent="0.25">
      <c r="A39" s="28">
        <v>29</v>
      </c>
      <c r="B39" s="51" t="s">
        <v>12</v>
      </c>
      <c r="C39" s="34" t="s">
        <v>230</v>
      </c>
      <c r="D39" s="34" t="s">
        <v>229</v>
      </c>
      <c r="E39" s="34" t="s">
        <v>228</v>
      </c>
      <c r="F39" s="35">
        <v>40525</v>
      </c>
      <c r="G39" s="36" t="s">
        <v>49</v>
      </c>
      <c r="H39" s="36" t="s">
        <v>50</v>
      </c>
      <c r="I39" s="37" t="s">
        <v>50</v>
      </c>
      <c r="J39" s="37" t="s">
        <v>51</v>
      </c>
      <c r="K39" s="38" t="s">
        <v>317</v>
      </c>
      <c r="L39" s="39" t="s">
        <v>227</v>
      </c>
      <c r="M39" s="40">
        <v>5</v>
      </c>
      <c r="N39" s="31">
        <f t="shared" si="0"/>
        <v>0.15625</v>
      </c>
      <c r="O39" s="31">
        <f t="shared" si="1"/>
        <v>0.19230769230769232</v>
      </c>
      <c r="P39" s="41" t="str">
        <f t="shared" si="2"/>
        <v>участник</v>
      </c>
      <c r="Q39" s="37" t="s">
        <v>53</v>
      </c>
      <c r="R39" s="43" t="s">
        <v>51</v>
      </c>
    </row>
    <row r="41" spans="1:18" x14ac:dyDescent="0.25">
      <c r="B41" s="33" t="s">
        <v>23</v>
      </c>
      <c r="C41" s="58" t="s">
        <v>331</v>
      </c>
    </row>
    <row r="42" spans="1:18" x14ac:dyDescent="0.25">
      <c r="C42" s="10" t="s">
        <v>336</v>
      </c>
      <c r="E42" s="10" t="s">
        <v>333</v>
      </c>
    </row>
    <row r="43" spans="1:18" x14ac:dyDescent="0.25">
      <c r="C43" s="10" t="s">
        <v>329</v>
      </c>
      <c r="E43" s="10" t="s">
        <v>334</v>
      </c>
    </row>
    <row r="44" spans="1:18" x14ac:dyDescent="0.25">
      <c r="E44" s="10" t="s">
        <v>330</v>
      </c>
    </row>
    <row r="45" spans="1:18" x14ac:dyDescent="0.25">
      <c r="E45" s="10" t="s">
        <v>335</v>
      </c>
    </row>
    <row r="46" spans="1:18" x14ac:dyDescent="0.25">
      <c r="E46" s="10" t="s">
        <v>332</v>
      </c>
    </row>
  </sheetData>
  <protectedRanges>
    <protectedRange sqref="N11:N39" name="Диапазон1_3_1"/>
    <protectedRange sqref="O11:O39" name="Диапазон1_1_1_1"/>
    <protectedRange sqref="P11:P39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opLeftCell="B2" zoomScaleNormal="100" workbookViewId="0">
      <selection activeCell="S10" sqref="S10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231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COUNTA(M11:M26)</f>
        <v>16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232</v>
      </c>
      <c r="E4" s="16" t="s">
        <v>21</v>
      </c>
      <c r="F4" s="17"/>
      <c r="Q4" s="18" t="s">
        <v>33</v>
      </c>
      <c r="R4" s="19">
        <f>COUNTIF(P11:P26,"победитель")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COUNTIF(P11:P26,"участник")</f>
        <v>11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Q8" s="22" t="s">
        <v>31</v>
      </c>
      <c r="R8" s="21">
        <f>(R4+R5)/R2</f>
        <v>0.3125</v>
      </c>
    </row>
    <row r="9" spans="1:21" x14ac:dyDescent="0.25">
      <c r="C9" s="61" t="s">
        <v>24</v>
      </c>
      <c r="D9" s="61"/>
      <c r="E9" s="14">
        <v>44</v>
      </c>
      <c r="G9" s="18" t="s">
        <v>44</v>
      </c>
      <c r="H9" s="56">
        <f>E9/2</f>
        <v>22</v>
      </c>
      <c r="J9" s="23" t="s">
        <v>13</v>
      </c>
      <c r="K9" s="24">
        <f>MAX(M11:M26)</f>
        <v>22</v>
      </c>
      <c r="L9" s="25" t="str">
        <f>IF(K9*100/E9&gt;=50,"победитель","участник")</f>
        <v>победитель</v>
      </c>
      <c r="P9" s="26">
        <f>R8-45%</f>
        <v>-0.13750000000000001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304</v>
      </c>
      <c r="D11" s="34" t="s">
        <v>79</v>
      </c>
      <c r="E11" s="34" t="s">
        <v>60</v>
      </c>
      <c r="F11" s="35">
        <v>40327</v>
      </c>
      <c r="G11" s="36" t="s">
        <v>49</v>
      </c>
      <c r="H11" s="36" t="s">
        <v>50</v>
      </c>
      <c r="I11" s="37" t="s">
        <v>50</v>
      </c>
      <c r="J11" s="37" t="s">
        <v>51</v>
      </c>
      <c r="K11" s="38" t="s">
        <v>321</v>
      </c>
      <c r="L11" s="39" t="s">
        <v>244</v>
      </c>
      <c r="M11" s="40">
        <v>22</v>
      </c>
      <c r="N11" s="31">
        <f t="shared" ref="N11:N26" si="0">IF(M11="","",M11/$E$9)</f>
        <v>0.5</v>
      </c>
      <c r="O11" s="31">
        <f t="shared" ref="O11:O26" si="1">IF(M11="","",M11/$K$9)</f>
        <v>1</v>
      </c>
      <c r="P11" s="41" t="s">
        <v>337</v>
      </c>
      <c r="Q11" s="37" t="s">
        <v>291</v>
      </c>
      <c r="R11" s="43" t="s">
        <v>51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305</v>
      </c>
      <c r="D12" s="34" t="s">
        <v>306</v>
      </c>
      <c r="E12" s="34" t="s">
        <v>96</v>
      </c>
      <c r="F12" s="35">
        <v>40449</v>
      </c>
      <c r="G12" s="36" t="s">
        <v>49</v>
      </c>
      <c r="H12" s="36" t="s">
        <v>50</v>
      </c>
      <c r="I12" s="37" t="s">
        <v>50</v>
      </c>
      <c r="J12" s="37" t="s">
        <v>51</v>
      </c>
      <c r="K12" s="38" t="s">
        <v>321</v>
      </c>
      <c r="L12" s="39" t="s">
        <v>327</v>
      </c>
      <c r="M12" s="40">
        <v>21</v>
      </c>
      <c r="N12" s="31">
        <f t="shared" si="0"/>
        <v>0.47727272727272729</v>
      </c>
      <c r="O12" s="31">
        <f t="shared" si="1"/>
        <v>0.95454545454545459</v>
      </c>
      <c r="P12" s="41" t="s">
        <v>338</v>
      </c>
      <c r="Q12" s="37" t="s">
        <v>291</v>
      </c>
      <c r="R12" s="43" t="s">
        <v>51</v>
      </c>
    </row>
    <row r="13" spans="1:21" x14ac:dyDescent="0.25">
      <c r="A13" s="28">
        <v>3</v>
      </c>
      <c r="B13" s="51" t="s">
        <v>12</v>
      </c>
      <c r="C13" s="34" t="s">
        <v>78</v>
      </c>
      <c r="D13" s="34" t="s">
        <v>298</v>
      </c>
      <c r="E13" s="34" t="s">
        <v>80</v>
      </c>
      <c r="F13" s="35">
        <v>40254</v>
      </c>
      <c r="G13" s="36" t="s">
        <v>49</v>
      </c>
      <c r="H13" s="36" t="s">
        <v>50</v>
      </c>
      <c r="I13" s="37" t="s">
        <v>50</v>
      </c>
      <c r="J13" s="37" t="s">
        <v>51</v>
      </c>
      <c r="K13" s="38" t="s">
        <v>321</v>
      </c>
      <c r="L13" s="39" t="s">
        <v>324</v>
      </c>
      <c r="M13" s="40">
        <v>20</v>
      </c>
      <c r="N13" s="31">
        <f t="shared" si="0"/>
        <v>0.45454545454545453</v>
      </c>
      <c r="O13" s="31">
        <f t="shared" si="1"/>
        <v>0.90909090909090906</v>
      </c>
      <c r="P13" s="41" t="s">
        <v>338</v>
      </c>
      <c r="Q13" s="37" t="s">
        <v>291</v>
      </c>
      <c r="R13" s="43" t="s">
        <v>51</v>
      </c>
    </row>
    <row r="14" spans="1:21" x14ac:dyDescent="0.25">
      <c r="A14" s="28">
        <v>4</v>
      </c>
      <c r="B14" s="51" t="s">
        <v>12</v>
      </c>
      <c r="C14" s="34" t="s">
        <v>294</v>
      </c>
      <c r="D14" s="34" t="s">
        <v>292</v>
      </c>
      <c r="E14" s="34" t="s">
        <v>293</v>
      </c>
      <c r="F14" s="35">
        <v>40445</v>
      </c>
      <c r="G14" s="36" t="s">
        <v>49</v>
      </c>
      <c r="H14" s="36" t="s">
        <v>50</v>
      </c>
      <c r="I14" s="37" t="s">
        <v>50</v>
      </c>
      <c r="J14" s="37" t="s">
        <v>51</v>
      </c>
      <c r="K14" s="38" t="s">
        <v>321</v>
      </c>
      <c r="L14" s="39" t="s">
        <v>322</v>
      </c>
      <c r="M14" s="40">
        <v>17</v>
      </c>
      <c r="N14" s="31">
        <f t="shared" si="0"/>
        <v>0.38636363636363635</v>
      </c>
      <c r="O14" s="31">
        <f t="shared" si="1"/>
        <v>0.77272727272727271</v>
      </c>
      <c r="P14" s="41" t="s">
        <v>338</v>
      </c>
      <c r="Q14" s="37" t="s">
        <v>291</v>
      </c>
      <c r="R14" s="43" t="s">
        <v>51</v>
      </c>
    </row>
    <row r="15" spans="1:21" x14ac:dyDescent="0.25">
      <c r="A15" s="28">
        <v>5</v>
      </c>
      <c r="B15" s="51" t="s">
        <v>12</v>
      </c>
      <c r="C15" s="34" t="s">
        <v>295</v>
      </c>
      <c r="D15" s="34" t="s">
        <v>296</v>
      </c>
      <c r="E15" s="34" t="s">
        <v>297</v>
      </c>
      <c r="F15" s="35">
        <v>40364</v>
      </c>
      <c r="G15" s="36" t="s">
        <v>49</v>
      </c>
      <c r="H15" s="36" t="s">
        <v>50</v>
      </c>
      <c r="I15" s="37" t="s">
        <v>50</v>
      </c>
      <c r="J15" s="37" t="s">
        <v>51</v>
      </c>
      <c r="K15" s="38" t="s">
        <v>321</v>
      </c>
      <c r="L15" s="39" t="s">
        <v>323</v>
      </c>
      <c r="M15" s="40">
        <v>16</v>
      </c>
      <c r="N15" s="31">
        <f t="shared" si="0"/>
        <v>0.36363636363636365</v>
      </c>
      <c r="O15" s="31">
        <f t="shared" si="1"/>
        <v>0.72727272727272729</v>
      </c>
      <c r="P15" s="41" t="s">
        <v>338</v>
      </c>
      <c r="Q15" s="37" t="s">
        <v>291</v>
      </c>
      <c r="R15" s="43" t="s">
        <v>51</v>
      </c>
    </row>
    <row r="16" spans="1:21" x14ac:dyDescent="0.25">
      <c r="A16" s="28">
        <v>6</v>
      </c>
      <c r="B16" s="51" t="s">
        <v>12</v>
      </c>
      <c r="C16" s="34" t="s">
        <v>233</v>
      </c>
      <c r="D16" s="34" t="s">
        <v>234</v>
      </c>
      <c r="E16" s="34" t="s">
        <v>235</v>
      </c>
      <c r="F16" s="35">
        <v>40201</v>
      </c>
      <c r="G16" s="36" t="s">
        <v>49</v>
      </c>
      <c r="H16" s="36" t="s">
        <v>50</v>
      </c>
      <c r="I16" s="37" t="s">
        <v>50</v>
      </c>
      <c r="J16" s="37" t="s">
        <v>51</v>
      </c>
      <c r="K16" s="38" t="s">
        <v>320</v>
      </c>
      <c r="L16" s="39" t="s">
        <v>236</v>
      </c>
      <c r="M16" s="40">
        <v>15</v>
      </c>
      <c r="N16" s="31">
        <f t="shared" si="0"/>
        <v>0.34090909090909088</v>
      </c>
      <c r="O16" s="31">
        <f t="shared" si="1"/>
        <v>0.68181818181818177</v>
      </c>
      <c r="P16" s="41" t="s">
        <v>339</v>
      </c>
      <c r="Q16" s="37" t="s">
        <v>53</v>
      </c>
      <c r="R16" s="43" t="s">
        <v>51</v>
      </c>
    </row>
    <row r="17" spans="1:18" x14ac:dyDescent="0.25">
      <c r="A17" s="28">
        <v>7</v>
      </c>
      <c r="B17" s="51" t="s">
        <v>12</v>
      </c>
      <c r="C17" s="34" t="s">
        <v>288</v>
      </c>
      <c r="D17" s="34" t="s">
        <v>289</v>
      </c>
      <c r="E17" s="34" t="s">
        <v>228</v>
      </c>
      <c r="F17" s="35">
        <v>40382</v>
      </c>
      <c r="G17" s="36" t="s">
        <v>49</v>
      </c>
      <c r="H17" s="36" t="s">
        <v>50</v>
      </c>
      <c r="I17" s="37" t="s">
        <v>50</v>
      </c>
      <c r="J17" s="37" t="s">
        <v>51</v>
      </c>
      <c r="K17" s="38" t="s">
        <v>320</v>
      </c>
      <c r="L17" s="39" t="s">
        <v>290</v>
      </c>
      <c r="M17" s="40">
        <v>15</v>
      </c>
      <c r="N17" s="31">
        <f t="shared" si="0"/>
        <v>0.34090909090909088</v>
      </c>
      <c r="O17" s="31">
        <f t="shared" si="1"/>
        <v>0.68181818181818177</v>
      </c>
      <c r="P17" s="41" t="s">
        <v>339</v>
      </c>
      <c r="Q17" s="37" t="s">
        <v>291</v>
      </c>
      <c r="R17" s="43" t="s">
        <v>51</v>
      </c>
    </row>
    <row r="18" spans="1:18" x14ac:dyDescent="0.25">
      <c r="A18" s="28">
        <v>8</v>
      </c>
      <c r="B18" s="51" t="s">
        <v>12</v>
      </c>
      <c r="C18" s="34" t="s">
        <v>299</v>
      </c>
      <c r="D18" s="34" t="s">
        <v>300</v>
      </c>
      <c r="E18" s="34" t="s">
        <v>301</v>
      </c>
      <c r="F18" s="35">
        <v>40231</v>
      </c>
      <c r="G18" s="36" t="s">
        <v>49</v>
      </c>
      <c r="H18" s="36" t="s">
        <v>50</v>
      </c>
      <c r="I18" s="37" t="s">
        <v>50</v>
      </c>
      <c r="J18" s="37" t="s">
        <v>51</v>
      </c>
      <c r="K18" s="38" t="s">
        <v>321</v>
      </c>
      <c r="L18" s="39" t="s">
        <v>325</v>
      </c>
      <c r="M18" s="40">
        <v>15</v>
      </c>
      <c r="N18" s="31">
        <f t="shared" si="0"/>
        <v>0.34090909090909088</v>
      </c>
      <c r="O18" s="31">
        <f t="shared" si="1"/>
        <v>0.68181818181818177</v>
      </c>
      <c r="P18" s="41" t="s">
        <v>339</v>
      </c>
      <c r="Q18" s="37" t="s">
        <v>291</v>
      </c>
      <c r="R18" s="43" t="s">
        <v>51</v>
      </c>
    </row>
    <row r="19" spans="1:18" x14ac:dyDescent="0.25">
      <c r="A19" s="28">
        <v>9</v>
      </c>
      <c r="B19" s="51" t="s">
        <v>12</v>
      </c>
      <c r="C19" s="34" t="s">
        <v>237</v>
      </c>
      <c r="D19" s="34" t="s">
        <v>238</v>
      </c>
      <c r="E19" s="34" t="s">
        <v>239</v>
      </c>
      <c r="F19" s="35">
        <v>40195</v>
      </c>
      <c r="G19" s="36" t="s">
        <v>49</v>
      </c>
      <c r="H19" s="36" t="s">
        <v>50</v>
      </c>
      <c r="I19" s="37" t="s">
        <v>50</v>
      </c>
      <c r="J19" s="37" t="s">
        <v>51</v>
      </c>
      <c r="K19" s="38" t="s">
        <v>320</v>
      </c>
      <c r="L19" s="39" t="s">
        <v>242</v>
      </c>
      <c r="M19" s="40">
        <v>12</v>
      </c>
      <c r="N19" s="31">
        <f t="shared" si="0"/>
        <v>0.27272727272727271</v>
      </c>
      <c r="O19" s="31">
        <f t="shared" si="1"/>
        <v>0.54545454545454541</v>
      </c>
      <c r="P19" s="41" t="str">
        <f t="shared" ref="P19:P26" si="2">IF(M19="","",IF($K$9=M19,$L$9,IF(M19&gt;=$H$9,"призер","участник")))</f>
        <v>участник</v>
      </c>
      <c r="Q19" s="37" t="s">
        <v>53</v>
      </c>
      <c r="R19" s="43" t="s">
        <v>51</v>
      </c>
    </row>
    <row r="20" spans="1:18" x14ac:dyDescent="0.25">
      <c r="A20" s="28">
        <v>10</v>
      </c>
      <c r="B20" s="51" t="s">
        <v>12</v>
      </c>
      <c r="C20" s="34" t="s">
        <v>307</v>
      </c>
      <c r="D20" s="34" t="s">
        <v>308</v>
      </c>
      <c r="E20" s="34" t="s">
        <v>309</v>
      </c>
      <c r="F20" s="35">
        <v>40468</v>
      </c>
      <c r="G20" s="36" t="s">
        <v>49</v>
      </c>
      <c r="H20" s="36" t="s">
        <v>50</v>
      </c>
      <c r="I20" s="37" t="s">
        <v>50</v>
      </c>
      <c r="J20" s="37" t="s">
        <v>51</v>
      </c>
      <c r="K20" s="38" t="s">
        <v>321</v>
      </c>
      <c r="L20" s="39" t="s">
        <v>328</v>
      </c>
      <c r="M20" s="40">
        <v>12</v>
      </c>
      <c r="N20" s="31">
        <f t="shared" si="0"/>
        <v>0.27272727272727271</v>
      </c>
      <c r="O20" s="31">
        <f t="shared" si="1"/>
        <v>0.54545454545454541</v>
      </c>
      <c r="P20" s="41" t="str">
        <f t="shared" si="2"/>
        <v>участник</v>
      </c>
      <c r="Q20" s="37" t="s">
        <v>291</v>
      </c>
      <c r="R20" s="43" t="s">
        <v>51</v>
      </c>
    </row>
    <row r="21" spans="1:18" x14ac:dyDescent="0.25">
      <c r="A21" s="28">
        <v>11</v>
      </c>
      <c r="B21" s="51" t="s">
        <v>12</v>
      </c>
      <c r="C21" s="34" t="s">
        <v>240</v>
      </c>
      <c r="D21" s="34" t="s">
        <v>241</v>
      </c>
      <c r="E21" s="34" t="s">
        <v>90</v>
      </c>
      <c r="F21" s="44">
        <v>40189</v>
      </c>
      <c r="G21" s="36" t="s">
        <v>49</v>
      </c>
      <c r="H21" s="36" t="s">
        <v>50</v>
      </c>
      <c r="I21" s="45" t="s">
        <v>50</v>
      </c>
      <c r="J21" s="45" t="s">
        <v>51</v>
      </c>
      <c r="K21" s="38" t="s">
        <v>320</v>
      </c>
      <c r="L21" s="39" t="s">
        <v>243</v>
      </c>
      <c r="M21" s="40">
        <v>11</v>
      </c>
      <c r="N21" s="31">
        <f t="shared" si="0"/>
        <v>0.25</v>
      </c>
      <c r="O21" s="31">
        <f t="shared" si="1"/>
        <v>0.5</v>
      </c>
      <c r="P21" s="41" t="str">
        <f t="shared" si="2"/>
        <v>участник</v>
      </c>
      <c r="Q21" s="37" t="s">
        <v>53</v>
      </c>
      <c r="R21" s="43" t="s">
        <v>51</v>
      </c>
    </row>
    <row r="22" spans="1:18" x14ac:dyDescent="0.25">
      <c r="A22" s="28">
        <v>12</v>
      </c>
      <c r="B22" s="51" t="s">
        <v>12</v>
      </c>
      <c r="C22" s="34" t="s">
        <v>246</v>
      </c>
      <c r="D22" s="34" t="s">
        <v>104</v>
      </c>
      <c r="E22" s="34" t="s">
        <v>245</v>
      </c>
      <c r="F22" s="35">
        <v>40124</v>
      </c>
      <c r="G22" s="36" t="s">
        <v>49</v>
      </c>
      <c r="H22" s="36" t="s">
        <v>50</v>
      </c>
      <c r="I22" s="37" t="s">
        <v>50</v>
      </c>
      <c r="J22" s="37" t="s">
        <v>51</v>
      </c>
      <c r="K22" s="38" t="s">
        <v>320</v>
      </c>
      <c r="L22" s="39" t="s">
        <v>244</v>
      </c>
      <c r="M22" s="40">
        <v>11</v>
      </c>
      <c r="N22" s="31">
        <f t="shared" si="0"/>
        <v>0.25</v>
      </c>
      <c r="O22" s="31">
        <f t="shared" si="1"/>
        <v>0.5</v>
      </c>
      <c r="P22" s="41" t="str">
        <f t="shared" si="2"/>
        <v>участник</v>
      </c>
      <c r="Q22" s="37" t="s">
        <v>53</v>
      </c>
      <c r="R22" s="43" t="s">
        <v>51</v>
      </c>
    </row>
    <row r="23" spans="1:18" x14ac:dyDescent="0.25">
      <c r="A23" s="28">
        <v>13</v>
      </c>
      <c r="B23" s="51" t="s">
        <v>12</v>
      </c>
      <c r="C23" s="34" t="s">
        <v>230</v>
      </c>
      <c r="D23" s="34" t="s">
        <v>247</v>
      </c>
      <c r="E23" s="34" t="s">
        <v>248</v>
      </c>
      <c r="F23" s="35">
        <v>40537</v>
      </c>
      <c r="G23" s="36" t="s">
        <v>49</v>
      </c>
      <c r="H23" s="36" t="s">
        <v>50</v>
      </c>
      <c r="I23" s="37" t="s">
        <v>50</v>
      </c>
      <c r="J23" s="37" t="s">
        <v>51</v>
      </c>
      <c r="K23" s="38" t="s">
        <v>320</v>
      </c>
      <c r="L23" s="39" t="s">
        <v>249</v>
      </c>
      <c r="M23" s="40">
        <v>11</v>
      </c>
      <c r="N23" s="31">
        <f t="shared" si="0"/>
        <v>0.25</v>
      </c>
      <c r="O23" s="31">
        <f t="shared" si="1"/>
        <v>0.5</v>
      </c>
      <c r="P23" s="41" t="str">
        <f t="shared" si="2"/>
        <v>участник</v>
      </c>
      <c r="Q23" s="37" t="s">
        <v>53</v>
      </c>
      <c r="R23" s="43" t="s">
        <v>51</v>
      </c>
    </row>
    <row r="24" spans="1:18" x14ac:dyDescent="0.25">
      <c r="A24" s="28">
        <v>14</v>
      </c>
      <c r="B24" s="51" t="s">
        <v>12</v>
      </c>
      <c r="C24" s="34" t="s">
        <v>302</v>
      </c>
      <c r="D24" s="34" t="s">
        <v>139</v>
      </c>
      <c r="E24" s="34" t="s">
        <v>303</v>
      </c>
      <c r="F24" s="35">
        <v>40366</v>
      </c>
      <c r="G24" s="36" t="s">
        <v>49</v>
      </c>
      <c r="H24" s="36" t="s">
        <v>50</v>
      </c>
      <c r="I24" s="37" t="s">
        <v>50</v>
      </c>
      <c r="J24" s="37" t="s">
        <v>51</v>
      </c>
      <c r="K24" s="38" t="s">
        <v>321</v>
      </c>
      <c r="L24" s="39" t="s">
        <v>326</v>
      </c>
      <c r="M24" s="40">
        <v>11</v>
      </c>
      <c r="N24" s="31">
        <f t="shared" si="0"/>
        <v>0.25</v>
      </c>
      <c r="O24" s="31">
        <f t="shared" si="1"/>
        <v>0.5</v>
      </c>
      <c r="P24" s="41" t="str">
        <f t="shared" si="2"/>
        <v>участник</v>
      </c>
      <c r="Q24" s="37" t="s">
        <v>291</v>
      </c>
      <c r="R24" s="43" t="s">
        <v>51</v>
      </c>
    </row>
    <row r="25" spans="1:18" x14ac:dyDescent="0.25">
      <c r="A25" s="28">
        <v>15</v>
      </c>
      <c r="B25" s="51" t="s">
        <v>12</v>
      </c>
      <c r="C25" s="34" t="s">
        <v>253</v>
      </c>
      <c r="D25" s="34" t="s">
        <v>252</v>
      </c>
      <c r="E25" s="34" t="s">
        <v>251</v>
      </c>
      <c r="F25" s="35">
        <v>39800</v>
      </c>
      <c r="G25" s="36" t="s">
        <v>49</v>
      </c>
      <c r="H25" s="36" t="s">
        <v>50</v>
      </c>
      <c r="I25" s="37" t="s">
        <v>50</v>
      </c>
      <c r="J25" s="37" t="s">
        <v>51</v>
      </c>
      <c r="K25" s="38" t="s">
        <v>320</v>
      </c>
      <c r="L25" s="39" t="s">
        <v>250</v>
      </c>
      <c r="M25" s="40">
        <v>10</v>
      </c>
      <c r="N25" s="31">
        <f t="shared" si="0"/>
        <v>0.22727272727272727</v>
      </c>
      <c r="O25" s="31">
        <f t="shared" si="1"/>
        <v>0.45454545454545453</v>
      </c>
      <c r="P25" s="41" t="str">
        <f t="shared" si="2"/>
        <v>участник</v>
      </c>
      <c r="Q25" s="37" t="s">
        <v>53</v>
      </c>
      <c r="R25" s="43" t="s">
        <v>51</v>
      </c>
    </row>
    <row r="26" spans="1:18" x14ac:dyDescent="0.25">
      <c r="A26" s="28">
        <v>16</v>
      </c>
      <c r="B26" s="51" t="s">
        <v>12</v>
      </c>
      <c r="C26" s="34" t="s">
        <v>254</v>
      </c>
      <c r="D26" s="34" t="s">
        <v>255</v>
      </c>
      <c r="E26" s="34" t="s">
        <v>256</v>
      </c>
      <c r="F26" s="35">
        <v>40343</v>
      </c>
      <c r="G26" s="36" t="s">
        <v>49</v>
      </c>
      <c r="H26" s="36" t="s">
        <v>50</v>
      </c>
      <c r="I26" s="37" t="s">
        <v>50</v>
      </c>
      <c r="J26" s="37" t="s">
        <v>51</v>
      </c>
      <c r="K26" s="38" t="s">
        <v>320</v>
      </c>
      <c r="L26" s="39" t="s">
        <v>257</v>
      </c>
      <c r="M26" s="40">
        <v>9</v>
      </c>
      <c r="N26" s="31">
        <f t="shared" si="0"/>
        <v>0.20454545454545456</v>
      </c>
      <c r="O26" s="31">
        <f t="shared" si="1"/>
        <v>0.40909090909090912</v>
      </c>
      <c r="P26" s="41" t="str">
        <f t="shared" si="2"/>
        <v>участник</v>
      </c>
      <c r="Q26" s="37" t="s">
        <v>53</v>
      </c>
      <c r="R26" s="43" t="s">
        <v>51</v>
      </c>
    </row>
    <row r="28" spans="1:18" x14ac:dyDescent="0.25">
      <c r="B28" s="33" t="s">
        <v>23</v>
      </c>
      <c r="C28" s="58" t="s">
        <v>331</v>
      </c>
    </row>
    <row r="29" spans="1:18" x14ac:dyDescent="0.25">
      <c r="C29" s="10" t="s">
        <v>336</v>
      </c>
      <c r="E29" s="10" t="s">
        <v>333</v>
      </c>
    </row>
    <row r="30" spans="1:18" x14ac:dyDescent="0.25">
      <c r="C30" s="10" t="s">
        <v>329</v>
      </c>
      <c r="E30" s="10" t="s">
        <v>334</v>
      </c>
    </row>
    <row r="31" spans="1:18" x14ac:dyDescent="0.25">
      <c r="E31" s="10" t="s">
        <v>330</v>
      </c>
    </row>
    <row r="32" spans="1:18" x14ac:dyDescent="0.25">
      <c r="E32" s="10" t="s">
        <v>335</v>
      </c>
    </row>
    <row r="33" spans="5:5" x14ac:dyDescent="0.25">
      <c r="E33" s="10" t="s">
        <v>332</v>
      </c>
    </row>
  </sheetData>
  <protectedRanges>
    <protectedRange sqref="N11:N26" name="Диапазон1_3_1"/>
    <protectedRange sqref="O11:O26" name="Диапазон1_1_1_1"/>
    <protectedRange sqref="P11:P26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opLeftCell="G5" zoomScaleNormal="100" workbookViewId="0">
      <selection activeCell="S13" sqref="S1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258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COUNTA(M11:M19)</f>
        <v>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45</v>
      </c>
      <c r="E4" s="16" t="s">
        <v>21</v>
      </c>
      <c r="F4" s="17"/>
      <c r="Q4" s="18" t="s">
        <v>33</v>
      </c>
      <c r="R4" s="19">
        <f>COUNTIF(P11:P19,"победитель")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COUNTIF(P11:P19,"участник")</f>
        <v>5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45924</v>
      </c>
      <c r="F8" s="17"/>
      <c r="Q8" s="22" t="s">
        <v>31</v>
      </c>
      <c r="R8" s="21">
        <f>(R4+R5)/R2</f>
        <v>0.44444444444444442</v>
      </c>
    </row>
    <row r="9" spans="1:21" x14ac:dyDescent="0.25">
      <c r="C9" s="61" t="s">
        <v>24</v>
      </c>
      <c r="D9" s="61"/>
      <c r="E9" s="14">
        <v>44</v>
      </c>
      <c r="G9" s="18" t="s">
        <v>44</v>
      </c>
      <c r="H9" s="56">
        <f>E9/2</f>
        <v>22</v>
      </c>
      <c r="J9" s="23" t="s">
        <v>13</v>
      </c>
      <c r="K9" s="24">
        <f>MAX(M11:M19)</f>
        <v>27</v>
      </c>
      <c r="L9" s="25" t="str">
        <f>IF(K9*100/E9&gt;=50,"победитель","участник")</f>
        <v>победитель</v>
      </c>
      <c r="P9" s="26">
        <f>R8-45%</f>
        <v>-5.5555555555555913E-3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259</v>
      </c>
      <c r="D11" s="34" t="s">
        <v>260</v>
      </c>
      <c r="E11" s="34" t="s">
        <v>261</v>
      </c>
      <c r="F11" s="35">
        <v>39939</v>
      </c>
      <c r="G11" s="36" t="s">
        <v>49</v>
      </c>
      <c r="H11" s="36" t="s">
        <v>50</v>
      </c>
      <c r="I11" s="37" t="s">
        <v>50</v>
      </c>
      <c r="J11" s="37" t="s">
        <v>51</v>
      </c>
      <c r="K11" s="38">
        <v>10</v>
      </c>
      <c r="L11" s="39" t="s">
        <v>262</v>
      </c>
      <c r="M11" s="40">
        <v>27</v>
      </c>
      <c r="N11" s="31">
        <f t="shared" ref="N11:N19" si="0">IF(M11="","",M11/$E$9)</f>
        <v>0.61363636363636365</v>
      </c>
      <c r="O11" s="31">
        <f t="shared" ref="O11:O19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53</v>
      </c>
      <c r="R11" s="43" t="s">
        <v>51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263</v>
      </c>
      <c r="D12" s="34" t="s">
        <v>115</v>
      </c>
      <c r="E12" s="34" t="s">
        <v>264</v>
      </c>
      <c r="F12" s="35">
        <v>39987</v>
      </c>
      <c r="G12" s="36" t="s">
        <v>49</v>
      </c>
      <c r="H12" s="36" t="s">
        <v>50</v>
      </c>
      <c r="I12" s="37" t="s">
        <v>50</v>
      </c>
      <c r="J12" s="37" t="s">
        <v>51</v>
      </c>
      <c r="K12" s="38">
        <v>10</v>
      </c>
      <c r="L12" s="39" t="s">
        <v>265</v>
      </c>
      <c r="M12" s="40">
        <v>22</v>
      </c>
      <c r="N12" s="31">
        <f t="shared" si="0"/>
        <v>0.5</v>
      </c>
      <c r="O12" s="31">
        <f t="shared" si="1"/>
        <v>0.81481481481481477</v>
      </c>
      <c r="P12" s="41" t="s">
        <v>338</v>
      </c>
      <c r="Q12" s="37" t="s">
        <v>53</v>
      </c>
      <c r="R12" s="43" t="s">
        <v>51</v>
      </c>
    </row>
    <row r="13" spans="1:21" x14ac:dyDescent="0.25">
      <c r="A13" s="28">
        <v>3</v>
      </c>
      <c r="B13" s="51" t="s">
        <v>12</v>
      </c>
      <c r="C13" s="34" t="s">
        <v>266</v>
      </c>
      <c r="D13" s="34" t="s">
        <v>267</v>
      </c>
      <c r="E13" s="34" t="s">
        <v>202</v>
      </c>
      <c r="F13" s="44">
        <v>40158</v>
      </c>
      <c r="G13" s="36" t="s">
        <v>49</v>
      </c>
      <c r="H13" s="36" t="s">
        <v>50</v>
      </c>
      <c r="I13" s="45" t="s">
        <v>50</v>
      </c>
      <c r="J13" s="45" t="s">
        <v>51</v>
      </c>
      <c r="K13" s="46">
        <v>10</v>
      </c>
      <c r="L13" s="39" t="s">
        <v>268</v>
      </c>
      <c r="M13" s="40">
        <v>21</v>
      </c>
      <c r="N13" s="31">
        <f t="shared" si="0"/>
        <v>0.47727272727272729</v>
      </c>
      <c r="O13" s="31">
        <f t="shared" si="1"/>
        <v>0.77777777777777779</v>
      </c>
      <c r="P13" s="41" t="s">
        <v>338</v>
      </c>
      <c r="Q13" s="37" t="s">
        <v>53</v>
      </c>
      <c r="R13" s="43" t="s">
        <v>51</v>
      </c>
    </row>
    <row r="14" spans="1:21" x14ac:dyDescent="0.25">
      <c r="A14" s="28">
        <v>4</v>
      </c>
      <c r="B14" s="51" t="s">
        <v>12</v>
      </c>
      <c r="C14" s="34" t="s">
        <v>269</v>
      </c>
      <c r="D14" s="34" t="s">
        <v>270</v>
      </c>
      <c r="E14" s="34" t="s">
        <v>271</v>
      </c>
      <c r="F14" s="35">
        <v>39949</v>
      </c>
      <c r="G14" s="36" t="s">
        <v>49</v>
      </c>
      <c r="H14" s="36" t="s">
        <v>50</v>
      </c>
      <c r="I14" s="37" t="s">
        <v>50</v>
      </c>
      <c r="J14" s="37" t="s">
        <v>51</v>
      </c>
      <c r="K14" s="38">
        <v>10</v>
      </c>
      <c r="L14" s="39" t="s">
        <v>272</v>
      </c>
      <c r="M14" s="40">
        <v>20</v>
      </c>
      <c r="N14" s="31">
        <f t="shared" si="0"/>
        <v>0.45454545454545453</v>
      </c>
      <c r="O14" s="31">
        <f t="shared" si="1"/>
        <v>0.7407407407407407</v>
      </c>
      <c r="P14" s="41" t="s">
        <v>338</v>
      </c>
      <c r="Q14" s="37" t="s">
        <v>53</v>
      </c>
      <c r="R14" s="43" t="s">
        <v>51</v>
      </c>
    </row>
    <row r="15" spans="1:21" x14ac:dyDescent="0.25">
      <c r="A15" s="28">
        <v>5</v>
      </c>
      <c r="B15" s="51" t="s">
        <v>12</v>
      </c>
      <c r="C15" s="34" t="s">
        <v>273</v>
      </c>
      <c r="D15" s="34" t="s">
        <v>161</v>
      </c>
      <c r="E15" s="34" t="s">
        <v>274</v>
      </c>
      <c r="F15" s="35">
        <v>40062</v>
      </c>
      <c r="G15" s="36" t="s">
        <v>49</v>
      </c>
      <c r="H15" s="36" t="s">
        <v>50</v>
      </c>
      <c r="I15" s="37" t="s">
        <v>50</v>
      </c>
      <c r="J15" s="37" t="s">
        <v>51</v>
      </c>
      <c r="K15" s="38">
        <v>10</v>
      </c>
      <c r="L15" s="39" t="s">
        <v>87</v>
      </c>
      <c r="M15" s="40">
        <v>19</v>
      </c>
      <c r="N15" s="31">
        <f t="shared" si="0"/>
        <v>0.43181818181818182</v>
      </c>
      <c r="O15" s="31">
        <f t="shared" si="1"/>
        <v>0.70370370370370372</v>
      </c>
      <c r="P15" s="41" t="str">
        <f t="shared" ref="P15:P19" si="2">IF(M15="","",IF($K$9=M15,$L$9,IF(M15&gt;=$H$9,"призер","участник")))</f>
        <v>участник</v>
      </c>
      <c r="Q15" s="37" t="s">
        <v>53</v>
      </c>
      <c r="R15" s="43" t="s">
        <v>51</v>
      </c>
    </row>
    <row r="16" spans="1:21" x14ac:dyDescent="0.25">
      <c r="A16" s="28">
        <v>6</v>
      </c>
      <c r="B16" s="51" t="s">
        <v>12</v>
      </c>
      <c r="C16" s="34" t="s">
        <v>275</v>
      </c>
      <c r="D16" s="34" t="s">
        <v>215</v>
      </c>
      <c r="E16" s="34" t="s">
        <v>224</v>
      </c>
      <c r="F16" s="35">
        <v>40003</v>
      </c>
      <c r="G16" s="36" t="s">
        <v>49</v>
      </c>
      <c r="H16" s="36" t="s">
        <v>50</v>
      </c>
      <c r="I16" s="37" t="s">
        <v>50</v>
      </c>
      <c r="J16" s="37" t="s">
        <v>51</v>
      </c>
      <c r="K16" s="38">
        <v>10</v>
      </c>
      <c r="L16" s="39" t="s">
        <v>276</v>
      </c>
      <c r="M16" s="40">
        <v>19</v>
      </c>
      <c r="N16" s="31">
        <f t="shared" si="0"/>
        <v>0.43181818181818182</v>
      </c>
      <c r="O16" s="31">
        <f t="shared" si="1"/>
        <v>0.70370370370370372</v>
      </c>
      <c r="P16" s="41" t="str">
        <f t="shared" si="2"/>
        <v>участник</v>
      </c>
      <c r="Q16" s="37" t="s">
        <v>53</v>
      </c>
      <c r="R16" s="43" t="s">
        <v>51</v>
      </c>
    </row>
    <row r="17" spans="1:18" x14ac:dyDescent="0.25">
      <c r="A17" s="28">
        <v>7</v>
      </c>
      <c r="B17" s="51" t="s">
        <v>12</v>
      </c>
      <c r="C17" s="34" t="s">
        <v>282</v>
      </c>
      <c r="D17" s="34" t="s">
        <v>281</v>
      </c>
      <c r="E17" s="34" t="s">
        <v>280</v>
      </c>
      <c r="F17" s="35">
        <v>39830</v>
      </c>
      <c r="G17" s="36" t="s">
        <v>49</v>
      </c>
      <c r="H17" s="36" t="s">
        <v>50</v>
      </c>
      <c r="I17" s="37" t="s">
        <v>50</v>
      </c>
      <c r="J17" s="37" t="s">
        <v>51</v>
      </c>
      <c r="K17" s="38">
        <v>10</v>
      </c>
      <c r="L17" s="39" t="s">
        <v>277</v>
      </c>
      <c r="M17" s="40">
        <v>16</v>
      </c>
      <c r="N17" s="31">
        <f t="shared" si="0"/>
        <v>0.36363636363636365</v>
      </c>
      <c r="O17" s="31">
        <f t="shared" si="1"/>
        <v>0.59259259259259256</v>
      </c>
      <c r="P17" s="41" t="str">
        <f t="shared" si="2"/>
        <v>участник</v>
      </c>
      <c r="Q17" s="37" t="s">
        <v>53</v>
      </c>
      <c r="R17" s="43" t="s">
        <v>51</v>
      </c>
    </row>
    <row r="18" spans="1:18" x14ac:dyDescent="0.25">
      <c r="A18" s="28">
        <v>8</v>
      </c>
      <c r="B18" s="51" t="s">
        <v>12</v>
      </c>
      <c r="C18" s="34" t="s">
        <v>283</v>
      </c>
      <c r="D18" s="34" t="s">
        <v>174</v>
      </c>
      <c r="E18" s="34" t="s">
        <v>284</v>
      </c>
      <c r="F18" s="35">
        <v>40080</v>
      </c>
      <c r="G18" s="36" t="s">
        <v>49</v>
      </c>
      <c r="H18" s="36" t="s">
        <v>50</v>
      </c>
      <c r="I18" s="37" t="s">
        <v>50</v>
      </c>
      <c r="J18" s="37" t="s">
        <v>51</v>
      </c>
      <c r="K18" s="38">
        <v>10</v>
      </c>
      <c r="L18" s="39" t="s">
        <v>278</v>
      </c>
      <c r="M18" s="40">
        <v>14</v>
      </c>
      <c r="N18" s="31">
        <f t="shared" si="0"/>
        <v>0.31818181818181818</v>
      </c>
      <c r="O18" s="31">
        <f t="shared" si="1"/>
        <v>0.51851851851851849</v>
      </c>
      <c r="P18" s="41" t="str">
        <f t="shared" si="2"/>
        <v>участник</v>
      </c>
      <c r="Q18" s="37" t="s">
        <v>53</v>
      </c>
      <c r="R18" s="43" t="s">
        <v>51</v>
      </c>
    </row>
    <row r="19" spans="1:18" x14ac:dyDescent="0.25">
      <c r="A19" s="28">
        <v>9</v>
      </c>
      <c r="B19" s="51" t="s">
        <v>12</v>
      </c>
      <c r="C19" s="34" t="s">
        <v>287</v>
      </c>
      <c r="D19" s="34" t="s">
        <v>286</v>
      </c>
      <c r="E19" s="34" t="s">
        <v>285</v>
      </c>
      <c r="F19" s="35">
        <v>40054</v>
      </c>
      <c r="G19" s="36" t="s">
        <v>49</v>
      </c>
      <c r="H19" s="36" t="s">
        <v>50</v>
      </c>
      <c r="I19" s="37" t="s">
        <v>50</v>
      </c>
      <c r="J19" s="37" t="s">
        <v>51</v>
      </c>
      <c r="K19" s="38">
        <v>10</v>
      </c>
      <c r="L19" s="39" t="s">
        <v>279</v>
      </c>
      <c r="M19" s="40">
        <v>8</v>
      </c>
      <c r="N19" s="31">
        <f t="shared" si="0"/>
        <v>0.18181818181818182</v>
      </c>
      <c r="O19" s="31">
        <f t="shared" si="1"/>
        <v>0.29629629629629628</v>
      </c>
      <c r="P19" s="41" t="str">
        <f t="shared" si="2"/>
        <v>участник</v>
      </c>
      <c r="Q19" s="37" t="s">
        <v>53</v>
      </c>
      <c r="R19" s="43" t="s">
        <v>51</v>
      </c>
    </row>
    <row r="21" spans="1:18" x14ac:dyDescent="0.25">
      <c r="B21" s="33" t="s">
        <v>23</v>
      </c>
      <c r="C21" s="58" t="s">
        <v>331</v>
      </c>
    </row>
    <row r="22" spans="1:18" x14ac:dyDescent="0.25">
      <c r="C22" s="10" t="s">
        <v>336</v>
      </c>
      <c r="E22" s="10" t="s">
        <v>333</v>
      </c>
    </row>
    <row r="23" spans="1:18" x14ac:dyDescent="0.25">
      <c r="C23" s="10" t="s">
        <v>329</v>
      </c>
      <c r="E23" s="10" t="s">
        <v>334</v>
      </c>
    </row>
    <row r="24" spans="1:18" x14ac:dyDescent="0.25">
      <c r="E24" s="10" t="s">
        <v>330</v>
      </c>
    </row>
    <row r="25" spans="1:18" x14ac:dyDescent="0.25">
      <c r="E25" s="10" t="s">
        <v>335</v>
      </c>
    </row>
    <row r="26" spans="1:18" x14ac:dyDescent="0.25">
      <c r="E26" s="10" t="s">
        <v>332</v>
      </c>
    </row>
  </sheetData>
  <protectedRanges>
    <protectedRange sqref="N11:N19" name="Диапазон1_3_1"/>
    <protectedRange sqref="O11:O19" name="Диапазон1_1_1_1"/>
    <protectedRange sqref="P11:P19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1" ht="32.25" customHeight="1" x14ac:dyDescent="0.25">
      <c r="B2" s="11"/>
      <c r="C2" s="60" t="s">
        <v>43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1" t="s">
        <v>24</v>
      </c>
      <c r="D9" s="61"/>
      <c r="E9" s="14"/>
      <c r="G9" s="18" t="s">
        <v>44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2025-09-10T05:49:18Z</cp:lastPrinted>
  <dcterms:created xsi:type="dcterms:W3CDTF">2007-11-07T20:16:05Z</dcterms:created>
  <dcterms:modified xsi:type="dcterms:W3CDTF">2025-10-06T18:53:12Z</dcterms:modified>
</cp:coreProperties>
</file>